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<sst xmlns="http://schemas.openxmlformats.org/spreadsheetml/2006/main" count="150" uniqueCount="127">
  <si>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</si>
  <si>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</si>
  <si>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</si>
  <si>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</si>
  <si>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</si>
  <si>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</si>
  <si>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</si>
  <si>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</si>
  <si>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</si>
  <si>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</si>
  <si>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</si>
  <si>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</si>
  <si>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</si>
  <si>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</si>
  <si>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How to support the special needs of Medical Schools</t>
  </si>
  <si>
    <t>Chris Shull (WashU), Dima Tawakkol (UMich), Heath Tuttle (UBuff), Rick Haugerud (UNeb)</t>
  </si>
  <si>
    <t>Medical Schools face special challenges due to the need to balance research computing needs with HIPAA and new NIH security requirements. This workshop will discuss lessons learned (usually the hard way) and future challenges and opportunities.</t>
  </si>
  <si>
    <t>W</t>
  </si>
  <si>
    <t>Cornell, Columbia, UW-Madison, Nebraska, UCSD,OSU,UMICH, Duke, Buffalo, Stanford, WashU</t>
  </si>
  <si>
    <t>&lt;-- Rank of Total Count</t>
  </si>
  <si>
    <t>Navigating the ethical landscapes of AI/ML in research computing</t>
  </si>
  <si>
    <t>Todd Shechter and Heather Shimon (UW–Madison)</t>
  </si>
  <si>
    <t>Jennifer Sparrow (NYU), Alberto Cano (VT)</t>
  </si>
  <si>
    <t xml:space="preserve">As AI is used more and more by researchers, this discussion can explore several questions. What are the ethical impacts of AI/ML use and what role do research computing groups take in creating ethical guidelines around the use of AI tools? How can we partner with libraries and other campus stakeholders?  Should there be guidance on use of AI tools? Who might be responsible for crafting and communicating those guidelines? Would they be accepted?
</t>
  </si>
  <si>
    <t>D</t>
  </si>
  <si>
    <t>Columbia, UW-Madison, VirginiaTech, Duke, Buffalo, Stanford</t>
  </si>
  <si>
    <t>We're Working on What? Tracking and Prioritizing IT Projects and Initiatives
WORKSHOP 1</t>
  </si>
  <si>
    <t>Kyle Johnson (Virginia Tech)</t>
  </si>
  <si>
    <t>Fallon Nyce (ND), Bobby Jo Morse (UW–Madison), John Mulhern III (Penn), Bob Mains (OSU), Chris Keith (Brown), Dale Hendrickson (Yale), Patti Pate (UVA), Amy Shultz (UD), William Deigaard (TAMU), Kelly Kenline (Buffalo)</t>
  </si>
  <si>
    <t>At complex institutions initiating, prioritizing, and tracking projects can be rife with pitfalls and inconsistencies.  How we manage that can substantially affect the success of projects and the perception of the work IT does on campus.  This workshop will explore lessons learns from a suite of insitutions in vary places on their project journey. (this came up on the mailing list, so this isn't so much my idea as it is my desire to continue to conversation in more detail)</t>
  </si>
  <si>
    <t>UW-Madison, VirginiaTech, Brown, NYU, Buffalo, Yale, TAMU, Emory, Berkeley, Princeton, Nebraska, ND, CU-Boulder, UVA, UMN, UD, TAMU, UMBC</t>
  </si>
  <si>
    <t>Building an Open Source Cookie Banner for compliance</t>
  </si>
  <si>
    <t>Edward Delaporte (University of Illinois)</t>
  </si>
  <si>
    <t xml:space="preserve">As our cost for our licensed cookie banner rose dramatically, we built an accessible, branded, open source solution. </t>
  </si>
  <si>
    <t>E</t>
  </si>
  <si>
    <t>Brown</t>
  </si>
  <si>
    <t>Sustaining/Enhancing Organizational Culture during challenging and stressful times</t>
  </si>
  <si>
    <t>Damian Doyle (UVA)</t>
  </si>
  <si>
    <t>Charlotte Souffront Garcia (ND), William Deigaard (TAMU)</t>
  </si>
  <si>
    <t>Culture eats strategy for breakfast right? Many of us either have, or want, a strong organizational culture. How do we keep/create our culture when everyone is stressed, we have to do more with less, and and resources are limited?  How can we tell if its changing or eroding, whether our cultural values truly resonate with both long-serving staff and newcomers alike? And if we can’t do some of the events or behaviors we have in the past, how do we get more intentional about our culture, and can we integrate it into our strategies, so people don’t feel disconnected or discouraged?</t>
  </si>
  <si>
    <t>NYU, Duke, TAMU</t>
  </si>
  <si>
    <t>UVA,  umich, TAMU, UW-Madison, Harvard, Stanford, CU-Boulder, UMBC</t>
  </si>
  <si>
    <t>Developing strategies for organizational agility
DISCUSSION 1 (THU)</t>
  </si>
  <si>
    <t>Sharon Pitt (VirginiaTech)</t>
  </si>
  <si>
    <t>Brandon Rich/Tracy Weber (ND), Ayham Boucher/Becky Joffrey (Cornell), Damian Doyle, someone from WashU, Rebecca FSU, Carrie Umich</t>
  </si>
  <si>
    <t>How does IT assist with changes faced by our institutions, including budget challenges, reduced research indirect, cancelled federal grants, anticipated lower levels of future available research funds, and an increasingly challenging environment for international students. What strategies have you employed to ensure institutional survival (and beyond) from building efficient infrastructure to enhancing data-driven decision making to IT Alignment or other strategies?</t>
  </si>
  <si>
    <t>Harvard</t>
  </si>
  <si>
    <t>Cornell, VirginiaTech,OSU, Illinois, Chicago, Duke, umich. Buffalo, Berkeley, ND, Nebraska, CU-Boulder, ND, UMN</t>
  </si>
  <si>
    <t>Strategies for Data Governance Implementation
DISCUSSION 2</t>
  </si>
  <si>
    <t>Orrie Gartner/Jess Keating (CU-Boulder)</t>
  </si>
  <si>
    <t>Jess Keating (CU-Boulder, Melisa Jackson (CU-Boulder), Charlotte Souffront-Garcia (ND), Lisa Johnston (UW–Madison), Angela Chen(UD)</t>
  </si>
  <si>
    <t xml:space="preserve">We know we need data governance for many reasons, including EDM and successful and secure AI practices. But if our data governance activities are too difficult or not providing business value, how can we adjust? Share your data governance strategy success stories, including what might not have worked and you later adjusted. We will at least cover the following areas and likely more: Fostering a Collaborative Data Culture, Integration and Automation in Data Governance, Where Data Governance Can Afford to be Flexible </t>
  </si>
  <si>
    <t>Brown, Cornell, Columbia, UW-Madison, CU-Boulder, VirginiaTech,OSU, UD, Illinois, NYU, Northwestern, Buffalo, Berkeley, ND, Nebraska, Yale, Stanford, UMN, UMBC</t>
  </si>
  <si>
    <t>Achieving and sustaining sufficient cyber security</t>
  </si>
  <si>
    <t>Chris Shull (WashU)</t>
  </si>
  <si>
    <t>Leilani Lauger (ND)</t>
  </si>
  <si>
    <t>Facing increasing financial pressure and uncertainty, how do we also sustain cyber security protections, as well as try to keep up with ever-increasing threats, attacks, and regulatory requirements?</t>
  </si>
  <si>
    <t>WashU</t>
  </si>
  <si>
    <t>Using students to help shape and augment our organizations?
DISCUSSION 3</t>
  </si>
  <si>
    <t>Ray Soellner (UMBC)</t>
  </si>
  <si>
    <t>Damian Doyle (UVA), Kemal Badur (Chicago), Ayham Boucher (Cornell)</t>
  </si>
  <si>
    <t>How can we leverage our student populations to strengthen our IT organizations, and can that be turned into a talent pipeline? What is needed, and how do you get started, or expand an existing program? What approaches have proven most effective in helping IT orgs so these benefit both the students and the organization?</t>
  </si>
  <si>
    <t>Cornell, Chicago, Columbia, Brown, Duke, umich, UVA, UMBC, Emory, Nebraska</t>
  </si>
  <si>
    <t>Take Enterprise Data and Services to the Next Level - Automation and Cost Savings using AI Agents
WORKSHOP 2</t>
  </si>
  <si>
    <t>Mark McCahill (Duke)</t>
  </si>
  <si>
    <t>Ayham Boucher (Cornell), Nick Vance (Illinois), Joe Kempista(UD), William Deigaard (TAMU), Lucrecia Kim-Boswell-Someone else (Stanford), Tom Jordan (UW–Madison), someone from ND, someone from michigan, Keith Donnelly(UVA)</t>
  </si>
  <si>
    <t xml:space="preserve">
We need to better integrate our enterprise data and services with new technologies such as AI, agents, automation, and ML. The focus of this session is on the technologies and policies needed so that core institutional data/services can play well with new technologies. We will look at emerging de-facto standards such as MCP and how to enable access to institutional data with appropriate data classificiation and access policies.  
</t>
  </si>
  <si>
    <t>Cornell, Columbia, UD, Chicago, UCSD, Princeton, Brown,OSU, Illinois, CU-Boulder, UMICH, Duke,UMBC, UVA, Northwestern, TAMU, Berkeley, Harvard, ND, Stanford, UMN, ASU</t>
  </si>
  <si>
    <t>Centralizing/aligning IT
WORKSHOP 3 (THU)</t>
  </si>
  <si>
    <t>Kitty Bridges (NYU)</t>
  </si>
  <si>
    <t>KittyBridges or someone else (NYU), Sarah Christen/Becky Joffrey (Cornell), Todd Shechter (UW–Madison), Kyle Johnson (VT), Damian Doyle (UVA), someone from umich, Rebekah Dorn (FSU), William Deigaard (TAMU), Phoebe Johnson (UMN), John Mulhern III (Penn), Orrie Gartner (CU-Boulder)</t>
  </si>
  <si>
    <t>As schools think about aligning services, staffing, and organization to become more efficient, reduce confusion, and (possibly) save money, what strategies, processes, and goals are schools using/setting. We will learn from those who are just starting, are mid-stream, and those who have gone before and can help us all learn what worked and what didn't.</t>
  </si>
  <si>
    <t>Cornell, Chicago, Columbia, UW-Madison, UVA, CU-Boulder, Princeton, OSU, UMICH, NYU, UMBC, Buffalo, TAMU, Northwestern, Emory, Berkeley, Harvard, ND, Nebraska, Stanford, UMN, ASU</t>
  </si>
  <si>
    <t>Governance: Theory to Reality</t>
  </si>
  <si>
    <t>Tracy Smith (Illinois)</t>
  </si>
  <si>
    <t>Kyle Johnson (VT), Becky Joffrey (Cornell), Mary Stevens/Jim Hurst (Illinois), Dale Hendrickson (Yale)</t>
  </si>
  <si>
    <t>How should IT and Business partner to provide guidance and oversight in times of change? How is goveranance evolving, maturing? Where has it worked and what are the lessons learned from when it hasn't worked?</t>
  </si>
  <si>
    <t>UCSD, VirginiaTech, Illinois, Yale</t>
  </si>
  <si>
    <t>NYU, Berkeley, UMN</t>
  </si>
  <si>
    <t>IT cost management strategy</t>
  </si>
  <si>
    <t>Angela Chen (UD)</t>
  </si>
  <si>
    <t>All Higher Ed. institutions are facing unprecedent budget challenges. We need to take creative approaches to manage IT costs and support other functions to improve efficiency and reduce operational costs. Where do we see opportunities both within and across institutions? How do we collaborate even more to weather the storm together?</t>
  </si>
  <si>
    <t>NYU, Harvard, Princeton</t>
  </si>
  <si>
    <t>Building and maintaining a risk register</t>
  </si>
  <si>
    <t>Building a risk register and using it to inform priorities in your security program. How to start, lessons learned along the way.</t>
  </si>
  <si>
    <t>Princeton</t>
  </si>
  <si>
    <t xml:space="preserve"> </t>
  </si>
  <si>
    <t>Electronic Lab Notebooks (ELNs): A tool for data management, research reproducibility, and compliance</t>
  </si>
  <si>
    <t>Todd Shechter (UW–Madison)</t>
  </si>
  <si>
    <t>Erin Dietrich (UMICH)</t>
  </si>
  <si>
    <r>
      <rPr>
        <rFont val="Arial"/>
        <color rgb="FF212121"/>
        <sz val="11.0"/>
      </rPr>
      <t xml:space="preserve">ELNs are very widely adopted and there are many interesting facets of them related to research reproducibility, data management, and compliance. For example, last year, </t>
    </r>
    <r>
      <rPr>
        <rFont val="Arial"/>
        <color rgb="FF1155CC"/>
        <sz val="11.0"/>
        <u/>
      </rPr>
      <t>NIH mandated</t>
    </r>
    <r>
      <rPr>
        <rFont val="Arial"/>
        <color rgb="FF212121"/>
        <sz val="11.0"/>
      </rPr>
      <t xml:space="preserve"> the use of ELNs by all intramural researchers. A challenge with ELNs is that they are well adopted by institutions and researchers at those institutions but often fly under the radar of research leadership at the institutional level, leading to lost opportunities for leveraging them as a tool for research compliance and integrity. Let's gather to discuss, learn from each other, and share with CSG our institutional approaches. </t>
    </r>
  </si>
  <si>
    <t>Electronic Research Administration: The New Leg of Your ERP Stool? DISCUSSION 3</t>
  </si>
  <si>
    <t>Simone Alpen (Harvard) Tracy Weber or someone from ND, someone from Brown</t>
  </si>
  <si>
    <t>As the complexity of managing the "research enterprise" continues to expand, our Electronic Research Administration (ERA) suites have grown in scope to the point that they often rival parts of our ERPs.  How are institutions thinking about this?  Has the time come (or did it already pass) to start thinking about ERA as part of the ERP suite and fund and support it similarly?</t>
  </si>
  <si>
    <t>What's New in your Teaching and Learning Portfolio? New Spaces? New Technologies? Stopped (GASP!) doing something? ADD TO WORKSHOP 1</t>
  </si>
  <si>
    <t>Jennifer Sparrow (NYU)</t>
  </si>
  <si>
    <t>Todd Shechter/someone (UW-Madison), Dan Skendzel or Steve Varela from ND, John Mulhern III (Penn)</t>
  </si>
  <si>
    <t>We're five years from the start of Covid and could argue that some of the most profound changes happened during that time.  In this post-Covid world, what are you doing now that advances teaching and learning? Share your latest and greatest developments in teaching and learning technologies, even if that means you've stopped doing something (we can all learn from that).</t>
  </si>
  <si>
    <t>AI in the Classroom and the Data WORKSHOP 1</t>
  </si>
  <si>
    <t>Todd Shechter/someone (UW-Madison),  Bo Powers / Walter Wong (CMU), Ayham Boucher (Cornell), Brandon Rich or Steve Varela from ND, Kemal/someone (Chicago), Rick Haugerud/Kate McCown (Nebraska), Erin Sicuranza (UD)</t>
  </si>
  <si>
    <t xml:space="preserve">Case studies on AI's current and future impact on teaching and learning, and how to prepare institutional infrastructure, enterprise data and course materials for the AI onslaught. How is student use of generative tools such as ChatGPT changing the learning and grading experience? Can AI assisted grading/feedback allow TAs and instructors more time for face-to-face student interaction? What services and infrastructure should central IT provide to support intructional use beyond generic access to ChatGPT? How can we empower instructors with tools that enhance the learning process - and what are the risks we need to mitigate? </t>
  </si>
  <si>
    <t>Lightning Round Talks</t>
  </si>
  <si>
    <t>CSG explores the intersection of technology and policy. This workshop is a collective state-of-the-union where each institution presents a 5-minute lightning talk: either on technology or covering policy. Theme: talks either cover an exciting opportunity -or- a frightenting threat. Participation from CIOs (or equivalent/delegate) is strongly encouraged. At the close of a technology talk, discuss the policy/governance implications. At the close of a policy talk, cover the technology implications. By strictly enforcing the 5-minute rule there will be time for 30 lightning talks in the half day workshop.</t>
  </si>
  <si>
    <t>AI Governance &amp; Risk Mgmt DISCUSSION 1</t>
  </si>
  <si>
    <t>Brandon Rich (ND), Ayham Boucher (Cornell), Patti Havlicek and Heather Johnston (UW–Madison), Matt Morton (Chicago)</t>
  </si>
  <si>
    <t xml:space="preserve">AI governance: what are schools doing with Policy, Governance and Risk Management, presumably to manage or avoid badness and maximize creativity. Who is responsible for what aspects of this challenge / opportunity? How are they developing and maintaining engagement with stakeholders? </t>
  </si>
  <si>
    <t>Future Proofing Research: Building the Case to Build Next-Gen Infrastructure WORKSHOP 2</t>
  </si>
  <si>
    <t>Lucrecia Kim-Boswell (Stanford)</t>
  </si>
  <si>
    <t>Bill A. (Berkeley), Damian Doyle (UVA), Orrie Gartner (CU Boulder), Charley Kneifel (Duke), Alberto Cano (VT), Someone from Cornell (Sarah Christen), Todd Shechter/someone (UW-Madison),  Walter Wong (CMU), Jennifer Sparrow (NYU) with Ben Maddox (Cornell), Heath Tuttle (Buffalo), Rick Haugerud (Nebraska), John Huffman (UD)</t>
  </si>
  <si>
    <t>As we face burgeoning research demands, strategic decisions about scaling computing infrastructure are crucial. This workshop will explore the viability of various approaches to meet escalating computational needs over the next decade and beyond. We will examine whether the decreasing cost trends of cloud services will align with the growing demands and cost-effectiveness required for academic research. Additionally, we will examine leveraging colocation facilities versus investing in building dedicated on-premises data centers. Beyond traditional infrastructure choices, we’ll explore how strategic partnerships, regional consortia, and innovative public-private collaborations are creating new possibilities for sustainable research computing at scale. The focus will be on analyzing the advantages of each approach in terms of scalability, control, and long-term sustainability.</t>
  </si>
  <si>
    <t>Central IT as a risk management function for the University</t>
  </si>
  <si>
    <t>Ben Rota (Harvard)</t>
  </si>
  <si>
    <t xml:space="preserve">Mark Dieterich (Brown), Todd Shechter/someone (UW-Madison), </t>
  </si>
  <si>
    <t>Central IT has had the function of managing certain types of risk for the University for quite some time: we manage financial risk by consolidating IT contracts, we manage security risk through our CISO offices, etc.  Increasingly, though, more risk is explicitly bubbling up to the University as a whole: local failures in things like ADA compliance can result in a lawsuit for the entire University, failure to adequately store research data can result in the entire University being shut out of grant opportunities. In the end, the world doesn’t care how we’re organized, and the financial and reputational risks often rise upwards no matter who created them. As the need to run administrative datacenters and major central applications shifts to the Cloud, do we need to shift our focus to managing risk on behalf of the University? Does this change our relationship to school and unit IT groups? Who is authorized to accept what level of risk at the University?</t>
  </si>
  <si>
    <t>Everybody Loves ERP &lt;3 !! DISCUSSION 2</t>
  </si>
  <si>
    <t>Ben Maddox (Cornell)</t>
  </si>
  <si>
    <t>Sharon Pitt or other (VT), Tracy Weber (ND), Jen Swain (FSU), Jen Stedelin (WashU), someone from Brown, Kim Channpraseut (UW-Madison), John Mulhern III (Penn)</t>
  </si>
  <si>
    <t xml:space="preserve">Explore strategies, challenges, sponsorship and opportunities around the increasingly complex prospect of replacing and/or integrating University wide ERP systems. What are the key evaluatory elements that we consider? How do we, or in what ways do we gauge how we measure success or failure? </t>
  </si>
  <si>
    <t>Strategic Vendor &amp; Contract Management</t>
  </si>
  <si>
    <t>Tracy Weber (ND)</t>
  </si>
  <si>
    <t xml:space="preserve">Vendor management office planning and the intersection with portfolio architecture: Explore how we engage external partners and how this changes with cross-cutting vendors, such as Microsoft. To what extent are our vendors engaging others on campus and how are we aggregating information to negotiate more effective contracts. </t>
  </si>
  <si>
    <t>Opening the change management door with business process improvement</t>
  </si>
  <si>
    <t>Todd Shechter/someone (UW-Madison), Kyle Johnson (VT)</t>
  </si>
  <si>
    <t>Slowly shifting the IT organization toward a people-centric ethos where business drivers, stakeholder engagement, and technology futures shape new IT processes.</t>
  </si>
  <si>
    <t>AI: Measuring Impact and Value</t>
  </si>
  <si>
    <t>Ayham Boucher (Cornell)</t>
  </si>
  <si>
    <t>Discussions about AI often focus on its transformative potential across various domains. But how do we effectively measure the impact and value of applied AI? This session explores tangible methods for assessing AI's influence, sharing measurable impact projects.</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</si>
</sst>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font>
      <sz val="10.0"/>
      <color rgb="FF0000FF"/>
    </font>
    <font>
      <sz val="10.0"/>
      <color rgb="FF000000"/>
    </font>
    <font>
      <sz val="11.0"/>
      <color rgb="FF212121"/>
      <name val="Arial"/>
    </font>
    <font>
      <sz val="11.0"/>
      <name val="Arial"/>
    </font>
    <font>
      <sz val="11.0"/>
    </font>
    <font>
      <sz val="12.0"/>
      <color rgb="FF424242"/>
    </font>
    <font>
      <b/>
      <sz val="11.0"/>
      <color rgb="FF000000"/>
    </font>
    <font>
      <sz val="11.0"/>
      <color rgb="FF000000"/>
      <name val="Arial"/>
    </font>
    <font>
      <sz val="10.0"/>
    </font>
    <font>
      <sz val="11.0"/>
      <color rgb="FF242424"/>
      <name val="Arial"/>
    </font>
    <font>
      <b/>
      <sz val="11.0"/>
    </font>
    <font>
      <b/>
      <sz val="11.0"/>
      <color rgb="FF000000"/>
      <name val="Arial"/>
    </font>
    <font>
      <name val="Arial"/>
    </font>
    <font>
      <b/>
    </font>
    <font>
      <sz val="9.0"/>
      <color rgb="FF1F1F1F"/>
      <name val="&quot;Google Sans&quot;"/>
    </font>
    <font>
      <sz val="11.0"/>
      <name val="Calibri"/>
    </font>
    <font>
      <sz val="9.0"/>
    </font>
    <font>
      <u/>
      <sz val="11.0"/>
      <color rgb="FF212121"/>
      <name val="Aptos"/>
    </font>
    <font>
      <sz val="11.0"/>
      <color rgb="FF000000"/>
      <name val="Roboto"/>
    </font>
    <font>
      <sz val="11.0"/>
      <color rgb="FF000000"/>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95">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top" wrapText="1"/>
    </xf>
    <xf borderId="1" fillId="0" fontId="6" numFmtId="0" xfId="0" applyAlignment="1" applyBorder="1" applyFont="1">
      <alignment readingOrder="0" shrinkToFit="0" vertical="center" wrapText="1"/>
    </xf>
    <xf borderId="0" fillId="0" fontId="4" numFmtId="0" xfId="0" applyAlignment="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0" fillId="0" fontId="7" numFmtId="0" xfId="0" applyAlignment="1" applyFont="1">
      <alignment horizontal="lef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0" fillId="0" fontId="6" numFmtId="0" xfId="0" applyAlignment="1" applyFont="1">
      <alignment readingOrder="0" shrinkToFit="0" vertical="center" wrapText="1"/>
    </xf>
    <xf borderId="0" fillId="0" fontId="8" numFmtId="0" xfId="0" applyAlignment="1" applyFont="1">
      <alignment readingOrder="0" shrinkToFit="0" vertical="center" wrapText="1"/>
    </xf>
    <xf borderId="1" fillId="0" fontId="5" numFmtId="0" xfId="0" applyAlignment="1" applyBorder="1" applyFont="1">
      <alignment readingOrder="0" shrinkToFit="0" vertical="center" wrapText="1"/>
    </xf>
    <xf borderId="0" fillId="5" fontId="9" numFmtId="0" xfId="0" applyAlignment="1" applyFont="1">
      <alignment readingOrder="0" shrinkToFit="0" vertical="center" wrapText="1"/>
    </xf>
    <xf borderId="1" fillId="0" fontId="9" numFmtId="0" xfId="0" applyAlignment="1" applyBorder="1" applyFont="1">
      <alignment readingOrder="0" shrinkToFit="0" vertical="center" wrapText="1"/>
    </xf>
    <xf borderId="1" fillId="5" fontId="5" numFmtId="0" xfId="0" applyAlignment="1" applyBorder="1" applyFont="1">
      <alignment readingOrder="0" shrinkToFit="0" vertical="center" wrapText="1"/>
    </xf>
    <xf borderId="1" fillId="5" fontId="9" numFmtId="0" xfId="0" applyAlignment="1" applyBorder="1" applyFont="1">
      <alignment readingOrder="0" shrinkToFit="0" vertical="center" wrapText="1"/>
    </xf>
    <xf borderId="1" fillId="5" fontId="10" numFmtId="0" xfId="0" applyAlignment="1" applyBorder="1" applyFont="1">
      <alignment horizontal="center" readingOrder="0" shrinkToFit="0" vertical="center" wrapText="1"/>
    </xf>
    <xf borderId="2" fillId="5" fontId="1" numFmtId="0" xfId="0" applyAlignment="1" applyBorder="1" applyFont="1">
      <alignment readingOrder="0" shrinkToFit="0" vertical="center" wrapText="1"/>
    </xf>
    <xf borderId="2" fillId="5" fontId="10" numFmtId="0" xfId="0" applyAlignment="1" applyBorder="1" applyFont="1">
      <alignment readingOrder="0" shrinkToFit="0" vertical="center" wrapText="1"/>
    </xf>
    <xf borderId="2"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2" fillId="5" fontId="1" numFmtId="0" xfId="0" applyAlignment="1" applyBorder="1" applyFont="1">
      <alignment shrinkToFit="0" vertical="center" wrapText="1"/>
    </xf>
    <xf borderId="2" fillId="5" fontId="1" numFmtId="0" xfId="0" applyAlignment="1" applyBorder="1" applyFont="1">
      <alignment shrinkToFit="0" vertical="center" wrapText="0"/>
    </xf>
    <xf borderId="1" fillId="0" fontId="11" numFmtId="0" xfId="0" applyAlignment="1" applyBorder="1" applyFont="1">
      <alignment readingOrder="0" shrinkToFit="0" vertical="center" wrapText="1"/>
    </xf>
    <xf borderId="0" fillId="0" fontId="5" numFmtId="0" xfId="0" applyAlignment="1" applyFont="1">
      <alignment readingOrder="0" shrinkToFit="0" vertical="center" wrapText="1"/>
    </xf>
    <xf borderId="2" fillId="5" fontId="6" numFmtId="0" xfId="0" applyAlignment="1" applyBorder="1" applyFont="1">
      <alignment readingOrder="0" shrinkToFit="0" vertical="center" wrapText="1"/>
    </xf>
    <xf borderId="1" fillId="0" fontId="12" numFmtId="0" xfId="0" applyAlignment="1" applyBorder="1" applyFont="1">
      <alignment readingOrder="0" shrinkToFit="0" vertical="center" wrapText="1"/>
    </xf>
    <xf borderId="1" fillId="0" fontId="13" numFmtId="0" xfId="0" applyAlignment="1" applyBorder="1" applyFont="1">
      <alignment horizontal="left" readingOrder="0" shrinkToFit="0" vertical="center" wrapText="1"/>
    </xf>
    <xf borderId="1" fillId="5" fontId="6" numFmtId="0" xfId="0" applyAlignment="1" applyBorder="1" applyFont="1">
      <alignment readingOrder="0" shrinkToFit="0" vertical="center" wrapText="1"/>
    </xf>
    <xf borderId="1" fillId="0" fontId="9" numFmtId="0" xfId="0" applyAlignment="1" applyBorder="1" applyFont="1">
      <alignment horizontal="left" readingOrder="0" shrinkToFit="0" vertical="center" wrapText="1"/>
    </xf>
    <xf borderId="0" fillId="0" fontId="9" numFmtId="0" xfId="0" applyAlignment="1" applyFont="1">
      <alignment readingOrder="0" shrinkToFit="0" vertical="center" wrapText="1"/>
    </xf>
    <xf borderId="1" fillId="0" fontId="14" numFmtId="0" xfId="0" applyAlignment="1" applyBorder="1" applyFont="1">
      <alignment readingOrder="0" shrinkToFit="0" vertical="center" wrapText="1"/>
    </xf>
    <xf borderId="1" fillId="0" fontId="14" numFmtId="0" xfId="0" applyAlignment="1" applyBorder="1" applyFont="1">
      <alignment readingOrder="0" shrinkToFit="0" vertical="top" wrapText="1"/>
    </xf>
    <xf borderId="0" fillId="0" fontId="13" numFmtId="0" xfId="0" applyAlignment="1" applyFont="1">
      <alignment horizontal="left" readingOrder="0" shrinkToFit="0" vertical="center" wrapText="1"/>
    </xf>
    <xf borderId="1" fillId="5" fontId="14"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2" fillId="0" fontId="6" numFmtId="0" xfId="0" applyAlignment="1" applyBorder="1" applyFont="1">
      <alignment readingOrder="0" shrinkToFit="0" vertical="center" wrapText="1"/>
    </xf>
    <xf borderId="0" fillId="0" fontId="15" numFmtId="0" xfId="0" applyAlignment="1" applyFont="1">
      <alignment readingOrder="0" shrinkToFit="0" vertical="center" wrapText="1"/>
    </xf>
    <xf borderId="1" fillId="0" fontId="1" numFmtId="0" xfId="0" applyAlignment="1" applyBorder="1" applyFont="1">
      <alignment readingOrder="0" shrinkToFit="0" wrapText="1"/>
    </xf>
    <xf borderId="0" fillId="0" fontId="1" numFmtId="0" xfId="0" applyAlignment="1" applyFont="1">
      <alignment readingOrder="0" shrinkToFit="0" vertical="center" wrapText="1"/>
    </xf>
    <xf borderId="0" fillId="0" fontId="6" numFmtId="0" xfId="0" applyAlignment="1" applyFont="1">
      <alignment readingOrder="0" shrinkToFit="0" wrapText="1"/>
    </xf>
    <xf borderId="0" fillId="0" fontId="16" numFmtId="0" xfId="0" applyAlignment="1" applyFont="1">
      <alignment readingOrder="0" shrinkToFit="0" wrapText="1"/>
    </xf>
    <xf borderId="1" fillId="0" fontId="10" numFmtId="0" xfId="0" applyAlignment="1" applyBorder="1" applyFont="1">
      <alignment readingOrder="0" shrinkToFit="0" vertical="center" wrapText="1"/>
    </xf>
    <xf borderId="1" fillId="0" fontId="14" numFmtId="0" xfId="0" applyAlignment="1" applyBorder="1" applyFont="1">
      <alignment readingOrder="0" shrinkToFit="0" vertical="center" wrapText="1"/>
    </xf>
    <xf borderId="1" fillId="0" fontId="14" numFmtId="0" xfId="0" applyAlignment="1" applyBorder="1" applyFont="1">
      <alignment readingOrder="0" shrinkToFit="0" vertical="bottom" wrapText="1"/>
    </xf>
    <xf borderId="1" fillId="5" fontId="14"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left" readingOrder="0" shrinkToFit="0" vertical="center" wrapText="1"/>
    </xf>
    <xf borderId="1" fillId="0" fontId="17" numFmtId="0" xfId="0" applyAlignment="1" applyBorder="1" applyFont="1">
      <alignment readingOrder="0" shrinkToFit="0" vertical="center" wrapText="1"/>
    </xf>
    <xf borderId="1" fillId="0" fontId="17" numFmtId="0" xfId="0" applyAlignment="1" applyBorder="1" applyFont="1">
      <alignment readingOrder="0" shrinkToFit="0" wrapText="1"/>
    </xf>
    <xf borderId="2" fillId="5" fontId="1" numFmtId="0" xfId="0" applyAlignment="1" applyBorder="1" applyFont="1">
      <alignment horizontal="center" readingOrder="0" shrinkToFit="0" vertical="center" wrapText="1"/>
    </xf>
    <xf borderId="2" fillId="5" fontId="1" numFmtId="0" xfId="0" applyAlignment="1" applyBorder="1" applyFont="1">
      <alignment readingOrder="0" shrinkToFit="0" vertical="center" wrapText="0"/>
    </xf>
    <xf borderId="3" fillId="0" fontId="1" numFmtId="0" xfId="0" applyAlignment="1" applyBorder="1" applyFont="1">
      <alignment horizontal="left" readingOrder="0" shrinkToFit="0" vertical="center" wrapText="1"/>
    </xf>
    <xf borderId="2" fillId="0" fontId="1" numFmtId="0" xfId="0" applyAlignment="1" applyBorder="1" applyFont="1">
      <alignment readingOrder="0" shrinkToFit="0" vertical="center" wrapText="1"/>
    </xf>
    <xf borderId="2" fillId="5" fontId="1" numFmtId="0" xfId="0" applyAlignment="1" applyBorder="1" applyFont="1">
      <alignment readingOrder="0" shrinkToFit="0" wrapText="1"/>
    </xf>
    <xf borderId="1" fillId="5" fontId="18" numFmtId="0" xfId="0" applyAlignment="1" applyBorder="1" applyFont="1">
      <alignment horizontal="center" readingOrder="0" shrinkToFit="0" vertical="center" wrapText="0"/>
    </xf>
    <xf borderId="2" fillId="5" fontId="1" numFmtId="0" xfId="0" applyAlignment="1" applyBorder="1" applyFont="1">
      <alignment horizontal="center" shrinkToFit="0" vertical="center" wrapText="0"/>
    </xf>
    <xf borderId="4" fillId="5" fontId="14" numFmtId="0" xfId="0" applyAlignment="1" applyBorder="1" applyFont="1">
      <alignment shrinkToFit="0" vertical="bottom" wrapText="1"/>
    </xf>
    <xf borderId="4" fillId="5" fontId="1" numFmtId="0" xfId="0" applyAlignment="1" applyBorder="1" applyFont="1">
      <alignment horizontal="center" shrinkToFit="0" vertical="center" wrapText="1"/>
    </xf>
    <xf borderId="4" fillId="5" fontId="1" numFmtId="0" xfId="0" applyAlignment="1" applyBorder="1" applyFont="1">
      <alignment shrinkToFit="0" vertical="center" wrapText="0"/>
    </xf>
    <xf borderId="4"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3"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0" fontId="4" numFmtId="0" xfId="0" applyAlignment="1" applyFont="1">
      <alignment readingOrder="0" shrinkToFit="0" vertical="top" wrapText="1"/>
    </xf>
    <xf borderId="0" fillId="5" fontId="19" numFmtId="0" xfId="0" applyAlignment="1" applyFont="1">
      <alignment readingOrder="0" shrinkToFit="0" wrapText="1"/>
    </xf>
    <xf borderId="1" fillId="4" fontId="20" numFmtId="0" xfId="0" applyAlignment="1" applyBorder="1" applyFont="1">
      <alignment readingOrder="0" shrinkToFit="0" vertical="top" wrapText="1"/>
    </xf>
    <xf borderId="0" fillId="0" fontId="21" numFmtId="0" xfId="0" applyAlignment="1" applyFont="1">
      <alignment readingOrder="0" shrinkToFit="0" vertical="center" wrapText="1"/>
    </xf>
    <xf borderId="1" fillId="3" fontId="9" numFmtId="0" xfId="0" applyAlignment="1" applyBorder="1" applyFont="1">
      <alignment readingOrder="0" shrinkToFit="0" vertical="center" wrapText="1"/>
    </xf>
    <xf borderId="1" fillId="3" fontId="11" numFmtId="0" xfId="0" applyAlignment="1" applyBorder="1" applyFont="1">
      <alignment readingOrder="0" shrinkToFit="0" vertical="center" wrapText="1"/>
    </xf>
    <xf borderId="1" fillId="0" fontId="4"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1" fillId="4" fontId="9" numFmtId="0" xfId="0" applyAlignment="1" applyBorder="1" applyFont="1">
      <alignment horizontal="left" readingOrder="0" shrinkToFit="0" vertical="center" wrapText="1"/>
    </xf>
    <xf borderId="0" fillId="3" fontId="9" numFmtId="0" xfId="0" applyAlignment="1" applyFont="1">
      <alignment readingOrder="0" shrinkToFit="0" vertical="center" wrapText="1"/>
    </xf>
    <xf borderId="1" fillId="0" fontId="14" numFmtId="0" xfId="0" applyAlignment="1" applyBorder="1" applyFont="1">
      <alignment readingOrder="0" shrinkToFit="0" wrapText="1"/>
    </xf>
    <xf borderId="1" fillId="4" fontId="1" numFmtId="0" xfId="0" applyAlignment="1" applyBorder="1" applyFont="1">
      <alignment readingOrder="0" shrinkToFit="0" vertical="center" wrapText="1"/>
    </xf>
    <xf borderId="1" fillId="0" fontId="1" numFmtId="0" xfId="0" applyAlignment="1" applyBorder="1" applyFont="1">
      <alignment readingOrder="0" shrinkToFit="0" vertical="center"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oir.nih.gov/sourcebook/intramural-program-oversight/electronic-lab-notebook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c r="D2" s="12" t="s">
        <v>16</v>
      </c>
      <c r="E2" s="13" t="s">
        <v>17</v>
      </c>
      <c r="F2" s="14" t="s">
        <v>18</v>
      </c>
      <c r="G2" s="14"/>
      <c r="H2" s="15">
        <f>IFERROR(__xludf.DUMMYFUNCTION("if(istext(F2),counta(split(substitute(F2,"","","" ""),"" "")),0)"),11.0)</f>
        <v>11</v>
      </c>
      <c r="I2" s="15">
        <f>IFERROR(__xludf.DUMMYFUNCTION("if(istext(G2),counta(split(substitute(G2,"","","" ""),"" "")),0)"),0.0)</f>
        <v>0</v>
      </c>
      <c r="J2" s="16">
        <f t="shared" ref="J2:J47" si="1">max(H2,I2)</f>
        <v>11</v>
      </c>
      <c r="K2" s="15">
        <f t="shared" ref="K2:K47" si="2">sum(H2:I2)</f>
        <v>11</v>
      </c>
      <c r="L2" s="13"/>
      <c r="M2" s="17">
        <f t="shared" ref="M2:M28" si="3">rank(K2,K$2:K$21,false)</f>
        <v>6</v>
      </c>
      <c r="N2" s="14" t="s">
        <v>19</v>
      </c>
      <c r="O2" s="18"/>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20</v>
      </c>
      <c r="B3" s="20" t="s">
        <v>21</v>
      </c>
      <c r="C3" s="20" t="s">
        <v>22</v>
      </c>
      <c r="D3" s="21" t="s">
        <v>23</v>
      </c>
      <c r="E3" s="13" t="s">
        <v>24</v>
      </c>
      <c r="F3" s="22"/>
      <c r="G3" s="14" t="s">
        <v>25</v>
      </c>
      <c r="H3" s="15">
        <f>IFERROR(__xludf.DUMMYFUNCTION("if(istext(F3),counta(split(substitute(F3,"","","" ""),"" "")),0)"),0.0)</f>
        <v>0</v>
      </c>
      <c r="I3" s="15">
        <f>IFERROR(__xludf.DUMMYFUNCTION("if(istext(G3),counta(split(substitute(G3,"","","" ""),"" "")),0)"),6.0)</f>
        <v>6</v>
      </c>
      <c r="J3" s="16">
        <f t="shared" si="1"/>
        <v>6</v>
      </c>
      <c r="K3" s="15">
        <f t="shared" si="2"/>
        <v>6</v>
      </c>
      <c r="L3" s="15"/>
      <c r="M3" s="17">
        <f t="shared" si="3"/>
        <v>10</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3" t="s">
        <v>26</v>
      </c>
      <c r="B4" s="24" t="s">
        <v>27</v>
      </c>
      <c r="C4" s="24" t="s">
        <v>28</v>
      </c>
      <c r="D4" s="25" t="s">
        <v>29</v>
      </c>
      <c r="E4" s="13" t="s">
        <v>17</v>
      </c>
      <c r="F4" s="14" t="s">
        <v>30</v>
      </c>
      <c r="G4" s="14"/>
      <c r="H4" s="15">
        <f>IFERROR(__xludf.DUMMYFUNCTION("if(istext(F4),counta(split(substitute(F4,"","","" ""),"" "")),0)"),18.0)</f>
        <v>18</v>
      </c>
      <c r="I4" s="15">
        <f>IFERROR(__xludf.DUMMYFUNCTION("if(istext(G4),counta(split(substitute(G4,"","","" ""),"" "")),0)"),0.0)</f>
        <v>0</v>
      </c>
      <c r="J4" s="16">
        <f t="shared" si="1"/>
        <v>18</v>
      </c>
      <c r="K4" s="15">
        <f t="shared" si="2"/>
        <v>18</v>
      </c>
      <c r="L4" s="15"/>
      <c r="M4" s="17">
        <f t="shared" si="3"/>
        <v>4</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6" t="s">
        <v>31</v>
      </c>
      <c r="B5" s="20" t="s">
        <v>32</v>
      </c>
      <c r="C5" s="27"/>
      <c r="D5" s="28" t="s">
        <v>33</v>
      </c>
      <c r="E5" s="29" t="s">
        <v>34</v>
      </c>
      <c r="F5" s="30"/>
      <c r="G5" s="31" t="s">
        <v>35</v>
      </c>
      <c r="H5" s="15">
        <f>IFERROR(__xludf.DUMMYFUNCTION("if(istext(F5),counta(split(substitute(F5,"","","" ""),"" "")),0)"),0.0)</f>
        <v>0</v>
      </c>
      <c r="I5" s="15">
        <f>IFERROR(__xludf.DUMMYFUNCTION("if(istext(G5),counta(split(substitute(G5,"","","" ""),"" "")),0)"),1.0)</f>
        <v>1</v>
      </c>
      <c r="J5" s="16">
        <f t="shared" si="1"/>
        <v>1</v>
      </c>
      <c r="K5" s="15">
        <f t="shared" si="2"/>
        <v>1</v>
      </c>
      <c r="L5" s="32"/>
      <c r="M5" s="33">
        <f t="shared" si="3"/>
        <v>14</v>
      </c>
      <c r="N5" s="34"/>
      <c r="O5" s="35"/>
      <c r="P5" s="35"/>
      <c r="Q5" s="35"/>
      <c r="R5" s="35"/>
      <c r="S5" s="35"/>
      <c r="T5" s="35"/>
      <c r="U5" s="35"/>
      <c r="V5" s="35"/>
      <c r="W5" s="35"/>
      <c r="X5" s="35"/>
      <c r="Y5" s="35"/>
      <c r="Z5" s="35"/>
      <c r="AA5" s="17"/>
      <c r="AB5" s="17"/>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row>
    <row r="6">
      <c r="A6" s="36" t="s">
        <v>36</v>
      </c>
      <c r="B6" s="11" t="s">
        <v>37</v>
      </c>
      <c r="C6" s="14" t="s">
        <v>38</v>
      </c>
      <c r="D6" s="37" t="s">
        <v>39</v>
      </c>
      <c r="E6" s="13" t="s">
        <v>34</v>
      </c>
      <c r="F6" s="38" t="s">
        <v>40</v>
      </c>
      <c r="G6" s="30" t="s">
        <v>41</v>
      </c>
      <c r="H6" s="15">
        <f>IFERROR(__xludf.DUMMYFUNCTION("if(istext(F6),counta(split(substitute(F6,"","","" ""),"" "")),0)"),3.0)</f>
        <v>3</v>
      </c>
      <c r="I6" s="15">
        <f>IFERROR(__xludf.DUMMYFUNCTION("if(istext(G6),counta(split(substitute(G6,"","","" ""),"" "")),0)"),8.0)</f>
        <v>8</v>
      </c>
      <c r="J6" s="16">
        <f t="shared" si="1"/>
        <v>8</v>
      </c>
      <c r="K6" s="15">
        <f t="shared" si="2"/>
        <v>11</v>
      </c>
      <c r="L6" s="32"/>
      <c r="M6" s="17">
        <f t="shared" si="3"/>
        <v>6</v>
      </c>
      <c r="N6" s="34"/>
      <c r="O6" s="35"/>
      <c r="P6" s="35"/>
      <c r="Q6" s="35"/>
      <c r="R6" s="35"/>
      <c r="S6" s="35"/>
      <c r="T6" s="35"/>
      <c r="U6" s="35"/>
      <c r="V6" s="35"/>
      <c r="W6" s="35"/>
      <c r="X6" s="35"/>
      <c r="Y6" s="35"/>
      <c r="Z6" s="35"/>
      <c r="AA6" s="17"/>
      <c r="AB6" s="17"/>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row>
    <row r="7">
      <c r="A7" s="39" t="s">
        <v>42</v>
      </c>
      <c r="B7" s="22" t="s">
        <v>43</v>
      </c>
      <c r="C7" s="11" t="s">
        <v>44</v>
      </c>
      <c r="D7" s="25" t="s">
        <v>45</v>
      </c>
      <c r="E7" s="13" t="s">
        <v>34</v>
      </c>
      <c r="F7" s="38" t="s">
        <v>46</v>
      </c>
      <c r="G7" s="30" t="s">
        <v>47</v>
      </c>
      <c r="H7" s="15">
        <f>IFERROR(__xludf.DUMMYFUNCTION("if(istext(F7),counta(split(substitute(F7,"","","" ""),"" "")),0)"),1.0)</f>
        <v>1</v>
      </c>
      <c r="I7" s="15">
        <f>IFERROR(__xludf.DUMMYFUNCTION("if(istext(G7),counta(split(substitute(G7,"","","" ""),"" "")),0)"),14.0)</f>
        <v>14</v>
      </c>
      <c r="J7" s="16">
        <f t="shared" si="1"/>
        <v>14</v>
      </c>
      <c r="K7" s="15">
        <f t="shared" si="2"/>
        <v>15</v>
      </c>
      <c r="L7" s="32"/>
      <c r="M7" s="17">
        <f t="shared" si="3"/>
        <v>5</v>
      </c>
      <c r="N7" s="34"/>
      <c r="O7" s="35"/>
      <c r="P7" s="35"/>
      <c r="Q7" s="35"/>
      <c r="R7" s="35"/>
      <c r="S7" s="35"/>
      <c r="T7" s="35"/>
      <c r="U7" s="35"/>
      <c r="V7" s="35"/>
      <c r="W7" s="35"/>
      <c r="X7" s="35"/>
      <c r="Y7" s="35"/>
      <c r="Z7" s="35"/>
      <c r="AA7" s="17"/>
      <c r="AB7" s="17"/>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row>
    <row r="8">
      <c r="A8" s="40" t="s">
        <v>48</v>
      </c>
      <c r="B8" s="41" t="s">
        <v>49</v>
      </c>
      <c r="C8" s="41" t="s">
        <v>50</v>
      </c>
      <c r="D8" s="42" t="s">
        <v>51</v>
      </c>
      <c r="E8" s="13" t="s">
        <v>34</v>
      </c>
      <c r="F8" s="38"/>
      <c r="G8" s="30" t="s">
        <v>52</v>
      </c>
      <c r="H8" s="15">
        <f>IFERROR(__xludf.DUMMYFUNCTION("if(istext(F8),counta(split(substitute(F8,"","","" ""),"" "")),0)"),0.0)</f>
        <v>0</v>
      </c>
      <c r="I8" s="15">
        <f>IFERROR(__xludf.DUMMYFUNCTION("if(istext(G8),counta(split(substitute(G8,"","","" ""),"" "")),0)"),19.0)</f>
        <v>19</v>
      </c>
      <c r="J8" s="16">
        <f t="shared" si="1"/>
        <v>19</v>
      </c>
      <c r="K8" s="15">
        <f t="shared" si="2"/>
        <v>19</v>
      </c>
      <c r="L8" s="32"/>
      <c r="M8" s="33">
        <f t="shared" si="3"/>
        <v>3</v>
      </c>
      <c r="N8" s="34"/>
      <c r="O8" s="35"/>
      <c r="P8" s="35"/>
      <c r="Q8" s="35"/>
      <c r="R8" s="35"/>
      <c r="S8" s="35"/>
      <c r="T8" s="35"/>
      <c r="U8" s="35"/>
      <c r="V8" s="35"/>
      <c r="W8" s="35"/>
      <c r="X8" s="35"/>
      <c r="Y8" s="35"/>
      <c r="Z8" s="35"/>
      <c r="AA8" s="17"/>
      <c r="AB8" s="17"/>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row>
    <row r="9">
      <c r="A9" s="43" t="s">
        <v>53</v>
      </c>
      <c r="B9" s="44" t="s">
        <v>54</v>
      </c>
      <c r="C9" s="45" t="s">
        <v>55</v>
      </c>
      <c r="D9" s="42" t="s">
        <v>56</v>
      </c>
      <c r="E9" s="13" t="s">
        <v>34</v>
      </c>
      <c r="F9" s="30" t="s">
        <v>57</v>
      </c>
      <c r="G9" s="30" t="s">
        <v>57</v>
      </c>
      <c r="H9" s="15">
        <f>IFERROR(__xludf.DUMMYFUNCTION("if(istext(F9),counta(split(substitute(F9,"","","" ""),"" "")),0)"),1.0)</f>
        <v>1</v>
      </c>
      <c r="I9" s="15">
        <f>IFERROR(__xludf.DUMMYFUNCTION("if(istext(G9),counta(split(substitute(G9,"","","" ""),"" "")),0)"),1.0)</f>
        <v>1</v>
      </c>
      <c r="J9" s="16">
        <f t="shared" si="1"/>
        <v>1</v>
      </c>
      <c r="K9" s="15">
        <f t="shared" si="2"/>
        <v>2</v>
      </c>
      <c r="L9" s="32"/>
      <c r="M9" s="33">
        <f t="shared" si="3"/>
        <v>12</v>
      </c>
      <c r="N9" s="34"/>
      <c r="O9" s="35"/>
      <c r="P9" s="35"/>
      <c r="Q9" s="35"/>
      <c r="R9" s="35"/>
      <c r="S9" s="35"/>
      <c r="T9" s="35"/>
      <c r="U9" s="35"/>
      <c r="V9" s="35"/>
      <c r="W9" s="35"/>
      <c r="X9" s="35"/>
      <c r="Y9" s="35"/>
      <c r="Z9" s="35"/>
      <c r="AA9" s="17"/>
      <c r="AB9" s="17"/>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row>
    <row r="10">
      <c r="A10" s="46" t="s">
        <v>58</v>
      </c>
      <c r="B10" s="47" t="s">
        <v>59</v>
      </c>
      <c r="C10" s="44" t="s">
        <v>60</v>
      </c>
      <c r="D10" s="42" t="s">
        <v>61</v>
      </c>
      <c r="E10" s="13"/>
      <c r="F10" s="41"/>
      <c r="G10" s="41" t="s">
        <v>62</v>
      </c>
      <c r="H10" s="15">
        <f>IFERROR(__xludf.DUMMYFUNCTION("if(istext(F10),counta(split(substitute(F10,"","","" ""),"" "")),0)"),0.0)</f>
        <v>0</v>
      </c>
      <c r="I10" s="15">
        <f>IFERROR(__xludf.DUMMYFUNCTION("if(istext(G10),counta(split(substitute(G10,"","","" ""),"" "")),0)"),10.0)</f>
        <v>10</v>
      </c>
      <c r="J10" s="16">
        <f t="shared" si="1"/>
        <v>10</v>
      </c>
      <c r="K10" s="15">
        <f t="shared" si="2"/>
        <v>10</v>
      </c>
      <c r="L10" s="32"/>
      <c r="M10" s="17">
        <f t="shared" si="3"/>
        <v>8</v>
      </c>
      <c r="N10" s="34"/>
      <c r="O10" s="35"/>
      <c r="P10" s="35"/>
      <c r="Q10" s="35"/>
      <c r="R10" s="35"/>
      <c r="S10" s="35"/>
      <c r="T10" s="35"/>
      <c r="U10" s="35"/>
      <c r="V10" s="35"/>
      <c r="W10" s="35"/>
      <c r="X10" s="35"/>
      <c r="Y10" s="35"/>
      <c r="Z10" s="35"/>
      <c r="AA10" s="17"/>
      <c r="AB10" s="17"/>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row>
    <row r="11" ht="14.25" customHeight="1">
      <c r="A11" s="48" t="s">
        <v>63</v>
      </c>
      <c r="B11" s="47" t="s">
        <v>64</v>
      </c>
      <c r="C11" s="49" t="s">
        <v>65</v>
      </c>
      <c r="D11" s="50" t="s">
        <v>66</v>
      </c>
      <c r="E11" s="13" t="s">
        <v>17</v>
      </c>
      <c r="F11" s="14" t="s">
        <v>67</v>
      </c>
      <c r="G11" s="41"/>
      <c r="H11" s="15">
        <f>IFERROR(__xludf.DUMMYFUNCTION("if(istext(F11),counta(split(substitute(F11,"","","" ""),"" "")),0)"),22.0)</f>
        <v>22</v>
      </c>
      <c r="I11" s="15">
        <f>IFERROR(__xludf.DUMMYFUNCTION("if(istext(G11),counta(split(substitute(G11,"","","" ""),"" "")),0)"),0.0)</f>
        <v>0</v>
      </c>
      <c r="J11" s="16">
        <f t="shared" si="1"/>
        <v>22</v>
      </c>
      <c r="K11" s="15">
        <f t="shared" si="2"/>
        <v>22</v>
      </c>
      <c r="L11" s="32"/>
      <c r="M11" s="17">
        <f t="shared" si="3"/>
        <v>1</v>
      </c>
      <c r="N11" s="34"/>
      <c r="O11" s="35"/>
      <c r="P11" s="35"/>
      <c r="Q11" s="35"/>
      <c r="R11" s="35"/>
      <c r="S11" s="35"/>
      <c r="T11" s="35"/>
      <c r="U11" s="35"/>
      <c r="V11" s="35"/>
      <c r="W11" s="35"/>
      <c r="X11" s="35"/>
      <c r="Y11" s="35"/>
      <c r="Z11" s="35"/>
      <c r="AA11" s="17"/>
      <c r="AB11" s="17"/>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row>
    <row r="12">
      <c r="A12" s="51" t="s">
        <v>68</v>
      </c>
      <c r="B12" s="14" t="s">
        <v>69</v>
      </c>
      <c r="C12" s="49" t="s">
        <v>70</v>
      </c>
      <c r="D12" s="22" t="s">
        <v>71</v>
      </c>
      <c r="E12" s="13" t="s">
        <v>17</v>
      </c>
      <c r="F12" s="52" t="s">
        <v>72</v>
      </c>
      <c r="G12" s="41"/>
      <c r="H12" s="15">
        <f>IFERROR(__xludf.DUMMYFUNCTION("if(istext(F12),counta(split(substitute(F12,"","","" ""),"" "")),0)"),22.0)</f>
        <v>22</v>
      </c>
      <c r="I12" s="15">
        <f>IFERROR(__xludf.DUMMYFUNCTION("if(istext(#REF!),counta(split(substitute(#REF!,"","","" ""),"" "")),0)"),0.0)</f>
        <v>0</v>
      </c>
      <c r="J12" s="16">
        <f t="shared" si="1"/>
        <v>22</v>
      </c>
      <c r="K12" s="15">
        <f t="shared" si="2"/>
        <v>22</v>
      </c>
      <c r="L12" s="32"/>
      <c r="M12" s="33">
        <f t="shared" si="3"/>
        <v>1</v>
      </c>
      <c r="N12" s="34"/>
      <c r="O12" s="35"/>
      <c r="P12" s="35"/>
      <c r="Q12" s="35"/>
      <c r="R12" s="35"/>
      <c r="S12" s="35"/>
      <c r="T12" s="35"/>
      <c r="U12" s="35"/>
      <c r="V12" s="35"/>
      <c r="W12" s="35"/>
      <c r="X12" s="35"/>
      <c r="Y12" s="35"/>
      <c r="Z12" s="35"/>
      <c r="AA12" s="17"/>
      <c r="AB12" s="17"/>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row>
    <row r="13">
      <c r="A13" s="53" t="s">
        <v>73</v>
      </c>
      <c r="B13" s="11" t="s">
        <v>74</v>
      </c>
      <c r="C13" s="49" t="s">
        <v>75</v>
      </c>
      <c r="D13" s="54" t="s">
        <v>76</v>
      </c>
      <c r="E13" s="13" t="s">
        <v>34</v>
      </c>
      <c r="F13" s="41" t="s">
        <v>77</v>
      </c>
      <c r="G13" s="14" t="s">
        <v>78</v>
      </c>
      <c r="H13" s="15">
        <f>IFERROR(__xludf.DUMMYFUNCTION("if(istext(F13),counta(split(substitute(F13,"","","" ""),"" "")),0)"),4.0)</f>
        <v>4</v>
      </c>
      <c r="I13" s="15">
        <f>IFERROR(__xludf.DUMMYFUNCTION("if(istext(G13),counta(split(substitute(G13,"","","" ""),"" "")),0)"),3.0)</f>
        <v>3</v>
      </c>
      <c r="J13" s="16">
        <f t="shared" si="1"/>
        <v>4</v>
      </c>
      <c r="K13" s="15">
        <f t="shared" si="2"/>
        <v>7</v>
      </c>
      <c r="L13" s="32"/>
      <c r="M13" s="17">
        <f t="shared" si="3"/>
        <v>9</v>
      </c>
      <c r="N13" s="34"/>
      <c r="O13" s="35"/>
      <c r="P13" s="35"/>
      <c r="Q13" s="35"/>
      <c r="R13" s="35"/>
      <c r="S13" s="35"/>
      <c r="T13" s="35"/>
      <c r="U13" s="35"/>
      <c r="V13" s="35"/>
      <c r="W13" s="35"/>
      <c r="X13" s="35"/>
      <c r="Y13" s="35"/>
      <c r="Z13" s="35"/>
      <c r="AA13" s="17"/>
      <c r="AB13" s="17"/>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row>
    <row r="14">
      <c r="A14" s="49" t="s">
        <v>79</v>
      </c>
      <c r="B14" s="49" t="s">
        <v>80</v>
      </c>
      <c r="C14" s="55"/>
      <c r="D14" s="56" t="s">
        <v>81</v>
      </c>
      <c r="E14" s="13" t="s">
        <v>34</v>
      </c>
      <c r="F14" s="30"/>
      <c r="G14" s="30" t="s">
        <v>82</v>
      </c>
      <c r="H14" s="15">
        <f>IFERROR(__xludf.DUMMYFUNCTION("if(istext(F14),counta(split(substitute(F14,"","","" ""),"" "")),0)"),0.0)</f>
        <v>0</v>
      </c>
      <c r="I14" s="15">
        <f>IFERROR(__xludf.DUMMYFUNCTION("if(istext(G14),counta(split(substitute(G14,"","","" ""),"" "")),0)"),3.0)</f>
        <v>3</v>
      </c>
      <c r="J14" s="16">
        <f t="shared" si="1"/>
        <v>3</v>
      </c>
      <c r="K14" s="15">
        <f t="shared" si="2"/>
        <v>3</v>
      </c>
      <c r="L14" s="32"/>
      <c r="M14" s="17">
        <f t="shared" si="3"/>
        <v>11</v>
      </c>
      <c r="N14" s="34"/>
      <c r="O14" s="35"/>
      <c r="P14" s="35"/>
      <c r="Q14" s="35"/>
      <c r="R14" s="35"/>
      <c r="S14" s="35"/>
      <c r="T14" s="35"/>
      <c r="U14" s="35"/>
      <c r="V14" s="35"/>
      <c r="W14" s="35"/>
      <c r="X14" s="35"/>
      <c r="Y14" s="35"/>
      <c r="Z14" s="35"/>
      <c r="AA14" s="17"/>
      <c r="AB14" s="17"/>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row>
    <row r="15">
      <c r="A15" s="57" t="s">
        <v>83</v>
      </c>
      <c r="B15" s="44" t="s">
        <v>55</v>
      </c>
      <c r="C15" s="58"/>
      <c r="D15" s="1" t="s">
        <v>84</v>
      </c>
      <c r="E15" s="59" t="s">
        <v>34</v>
      </c>
      <c r="F15" s="30" t="s">
        <v>35</v>
      </c>
      <c r="G15" s="60" t="s">
        <v>85</v>
      </c>
      <c r="H15" s="15">
        <f>IFERROR(__xludf.DUMMYFUNCTION("if(istext(F15),counta(split(substitute(F15,"","","" ""),"" "")),0)"),1.0)</f>
        <v>1</v>
      </c>
      <c r="I15" s="15">
        <f>IFERROR(__xludf.DUMMYFUNCTION("if(istext(G15),counta(split(substitute(G15,"","","" ""),"" "")),0)"),1.0)</f>
        <v>1</v>
      </c>
      <c r="J15" s="16">
        <f t="shared" si="1"/>
        <v>1</v>
      </c>
      <c r="K15" s="15">
        <f t="shared" si="2"/>
        <v>2</v>
      </c>
      <c r="L15" s="32"/>
      <c r="M15" s="17">
        <f t="shared" si="3"/>
        <v>12</v>
      </c>
      <c r="N15" s="34"/>
      <c r="O15" s="35"/>
      <c r="P15" s="35"/>
      <c r="Q15" s="35"/>
      <c r="R15" s="35"/>
      <c r="S15" s="35"/>
      <c r="T15" s="35"/>
      <c r="U15" s="35"/>
      <c r="V15" s="35"/>
      <c r="W15" s="35"/>
      <c r="X15" s="35"/>
      <c r="Y15" s="35"/>
      <c r="Z15" s="35"/>
      <c r="AA15" s="17"/>
      <c r="AB15" s="17"/>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row>
    <row r="16">
      <c r="A16" s="61"/>
      <c r="B16" s="49"/>
      <c r="C16" s="49"/>
      <c r="E16" s="13"/>
      <c r="F16" s="14"/>
      <c r="G16" s="14"/>
      <c r="H16" s="15">
        <f>IFERROR(__xludf.DUMMYFUNCTION("if(istext(F16),counta(split(substitute(F16,"","","" ""),"" "")),0)"),0.0)</f>
        <v>0</v>
      </c>
      <c r="I16" s="15">
        <f>IFERROR(__xludf.DUMMYFUNCTION("if(istext(G16),counta(split(substitute(G16,"","","" ""),"" "")),0)"),0.0)</f>
        <v>0</v>
      </c>
      <c r="J16" s="16">
        <f t="shared" si="1"/>
        <v>0</v>
      </c>
      <c r="K16" s="15">
        <f t="shared" si="2"/>
        <v>0</v>
      </c>
      <c r="L16" s="32"/>
      <c r="M16" s="17">
        <f t="shared" si="3"/>
        <v>15</v>
      </c>
      <c r="N16" s="34"/>
      <c r="O16" s="35"/>
      <c r="P16" s="35"/>
      <c r="Q16" s="35"/>
      <c r="R16" s="35"/>
      <c r="S16" s="35"/>
      <c r="T16" s="35"/>
      <c r="U16" s="35"/>
      <c r="V16" s="35"/>
      <c r="W16" s="35"/>
      <c r="X16" s="35"/>
      <c r="Y16" s="35"/>
      <c r="Z16" s="35"/>
      <c r="AA16" s="17"/>
      <c r="AB16" s="17"/>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row>
    <row r="17">
      <c r="A17" s="61"/>
      <c r="B17" s="49"/>
      <c r="C17" s="49"/>
      <c r="D17" s="52"/>
      <c r="E17" s="13"/>
      <c r="F17" s="16"/>
      <c r="G17" s="14"/>
      <c r="H17" s="15">
        <f>IFERROR(__xludf.DUMMYFUNCTION("if(istext(F17),counta(split(substitute(F17,"","","" ""),"" "")),0)"),0.0)</f>
        <v>0</v>
      </c>
      <c r="I17" s="15">
        <f>IFERROR(__xludf.DUMMYFUNCTION("if(istext(G17),counta(split(substitute(G17,"","","" ""),"" "")),0)"),0.0)</f>
        <v>0</v>
      </c>
      <c r="J17" s="16">
        <f t="shared" si="1"/>
        <v>0</v>
      </c>
      <c r="K17" s="15">
        <f t="shared" si="2"/>
        <v>0</v>
      </c>
      <c r="L17" s="32"/>
      <c r="M17" s="17">
        <f t="shared" si="3"/>
        <v>15</v>
      </c>
      <c r="N17" s="34"/>
      <c r="O17" s="35"/>
      <c r="P17" s="35"/>
      <c r="Q17" s="35"/>
      <c r="R17" s="35"/>
      <c r="S17" s="35"/>
      <c r="T17" s="35"/>
      <c r="U17" s="35"/>
      <c r="V17" s="35"/>
      <c r="W17" s="35"/>
      <c r="X17" s="35"/>
      <c r="Y17" s="35"/>
      <c r="Z17" s="35"/>
      <c r="AA17" s="17"/>
      <c r="AB17" s="17"/>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row>
    <row r="18">
      <c r="A18" s="62"/>
      <c r="B18" s="49"/>
      <c r="C18" s="49"/>
      <c r="D18" s="63"/>
      <c r="E18" s="13"/>
      <c r="F18" s="14"/>
      <c r="G18" s="14"/>
      <c r="H18" s="15">
        <f>IFERROR(__xludf.DUMMYFUNCTION("if(istext(F18),counta(split(substitute(F18,"","","" ""),"" "")),0)"),0.0)</f>
        <v>0</v>
      </c>
      <c r="I18" s="15">
        <f>IFERROR(__xludf.DUMMYFUNCTION("if(istext(G18),counta(split(substitute(G18,"","","" ""),"" "")),0)"),0.0)</f>
        <v>0</v>
      </c>
      <c r="J18" s="16">
        <f t="shared" si="1"/>
        <v>0</v>
      </c>
      <c r="K18" s="15">
        <f t="shared" si="2"/>
        <v>0</v>
      </c>
      <c r="L18" s="32"/>
      <c r="M18" s="17">
        <f t="shared" si="3"/>
        <v>15</v>
      </c>
      <c r="N18" s="34"/>
      <c r="O18" s="35"/>
      <c r="P18" s="35"/>
      <c r="Q18" s="35"/>
      <c r="R18" s="35"/>
      <c r="S18" s="35"/>
      <c r="T18" s="35"/>
      <c r="U18" s="35"/>
      <c r="V18" s="35"/>
      <c r="W18" s="35"/>
      <c r="X18" s="35"/>
      <c r="Y18" s="35"/>
      <c r="Z18" s="35"/>
      <c r="AA18" s="17"/>
      <c r="AB18" s="17"/>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row>
    <row r="19">
      <c r="A19" s="61"/>
      <c r="B19" s="49"/>
      <c r="C19" s="49"/>
      <c r="D19" s="49"/>
      <c r="E19" s="64"/>
      <c r="F19" s="30"/>
      <c r="G19" s="30"/>
      <c r="H19" s="15">
        <f>IFERROR(__xludf.DUMMYFUNCTION("if(istext(F19),counta(split(substitute(F19,"","","" ""),"" "")),0)"),0.0)</f>
        <v>0</v>
      </c>
      <c r="I19" s="15">
        <f>IFERROR(__xludf.DUMMYFUNCTION("if(istext(G19),counta(split(substitute(G19,"","","" ""),"" "")),0)"),0.0)</f>
        <v>0</v>
      </c>
      <c r="J19" s="16">
        <f t="shared" si="1"/>
        <v>0</v>
      </c>
      <c r="K19" s="15">
        <f t="shared" si="2"/>
        <v>0</v>
      </c>
      <c r="L19" s="32"/>
      <c r="M19" s="17">
        <f t="shared" si="3"/>
        <v>15</v>
      </c>
      <c r="N19" s="34"/>
      <c r="O19" s="65"/>
      <c r="P19" s="35"/>
      <c r="Q19" s="35"/>
      <c r="R19" s="35"/>
      <c r="S19" s="35"/>
      <c r="T19" s="35"/>
      <c r="U19" s="35"/>
      <c r="V19" s="35"/>
      <c r="W19" s="35"/>
      <c r="X19" s="35"/>
      <c r="Y19" s="35"/>
      <c r="Z19" s="35"/>
      <c r="AA19" s="17"/>
      <c r="AB19" s="17"/>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row>
    <row r="20">
      <c r="A20" s="66"/>
      <c r="B20" s="67"/>
      <c r="C20" s="67"/>
      <c r="D20" s="67"/>
      <c r="E20" s="64"/>
      <c r="F20" s="34"/>
      <c r="G20" s="30"/>
      <c r="H20" s="15">
        <f>IFERROR(__xludf.DUMMYFUNCTION("if(istext(F20),counta(split(substitute(F20,"","","" ""),"" "")),0)"),0.0)</f>
        <v>0</v>
      </c>
      <c r="I20" s="15">
        <f>IFERROR(__xludf.DUMMYFUNCTION("if(istext(G20),counta(split(substitute(G20,"","","" ""),"" "")),0)"),0.0)</f>
        <v>0</v>
      </c>
      <c r="J20" s="16">
        <f t="shared" si="1"/>
        <v>0</v>
      </c>
      <c r="K20" s="15">
        <f t="shared" si="2"/>
        <v>0</v>
      </c>
      <c r="L20" s="32"/>
      <c r="M20" s="17">
        <f t="shared" si="3"/>
        <v>15</v>
      </c>
      <c r="N20" s="34"/>
      <c r="O20" s="35"/>
      <c r="P20" s="35"/>
      <c r="Q20" s="35"/>
      <c r="R20" s="35"/>
      <c r="S20" s="35"/>
      <c r="T20" s="35"/>
      <c r="U20" s="35"/>
      <c r="V20" s="35"/>
      <c r="W20" s="35"/>
      <c r="X20" s="35"/>
      <c r="Y20" s="35"/>
      <c r="Z20" s="35"/>
      <c r="AA20" s="17"/>
      <c r="AB20" s="17"/>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row>
    <row r="21">
      <c r="A21" s="66"/>
      <c r="B21" s="14"/>
      <c r="C21" s="30"/>
      <c r="D21" s="68"/>
      <c r="E21" s="64"/>
      <c r="F21" s="30"/>
      <c r="G21" s="30"/>
      <c r="H21" s="15">
        <f>IFERROR(__xludf.DUMMYFUNCTION("if(istext(F21),counta(split(substitute(F21,"","","" ""),"" "")),0)"),0.0)</f>
        <v>0</v>
      </c>
      <c r="I21" s="15">
        <f>IFERROR(__xludf.DUMMYFUNCTION("if(istext(G21),counta(split(substitute(G21,"","","" ""),"" "")),0)"),0.0)</f>
        <v>0</v>
      </c>
      <c r="J21" s="16">
        <f t="shared" si="1"/>
        <v>0</v>
      </c>
      <c r="K21" s="15">
        <f t="shared" si="2"/>
        <v>0</v>
      </c>
      <c r="L21" s="32"/>
      <c r="M21" s="17">
        <f t="shared" si="3"/>
        <v>15</v>
      </c>
      <c r="N21" s="34"/>
      <c r="O21" s="35"/>
      <c r="P21" s="35"/>
      <c r="Q21" s="35"/>
      <c r="R21" s="35"/>
      <c r="S21" s="35"/>
      <c r="T21" s="35"/>
      <c r="U21" s="35"/>
      <c r="V21" s="35"/>
      <c r="W21" s="35"/>
      <c r="X21" s="35"/>
      <c r="Y21" s="35"/>
      <c r="Z21" s="35"/>
      <c r="AA21" s="17"/>
      <c r="AB21" s="17"/>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row>
    <row r="22">
      <c r="A22" s="66"/>
      <c r="B22" s="67"/>
      <c r="C22" s="67"/>
      <c r="D22" s="67"/>
      <c r="E22" s="64"/>
      <c r="F22" s="34"/>
      <c r="G22" s="30"/>
      <c r="H22" s="15">
        <f>IFERROR(__xludf.DUMMYFUNCTION("if(istext(F22),counta(split(substitute(F22,"","","" ""),"" "")),0)"),0.0)</f>
        <v>0</v>
      </c>
      <c r="I22" s="15">
        <f>IFERROR(__xludf.DUMMYFUNCTION("if(istext(G22),counta(split(substitute(G22,"","","" ""),"" "")),0)"),0.0)</f>
        <v>0</v>
      </c>
      <c r="J22" s="16">
        <f t="shared" si="1"/>
        <v>0</v>
      </c>
      <c r="K22" s="15">
        <f t="shared" si="2"/>
        <v>0</v>
      </c>
      <c r="L22" s="32"/>
      <c r="M22" s="17">
        <f t="shared" si="3"/>
        <v>15</v>
      </c>
      <c r="N22" s="34"/>
      <c r="O22" s="35"/>
      <c r="P22" s="35"/>
      <c r="Q22" s="35"/>
      <c r="R22" s="35"/>
      <c r="S22" s="35"/>
      <c r="T22" s="35"/>
      <c r="U22" s="35"/>
      <c r="V22" s="35"/>
      <c r="W22" s="35"/>
      <c r="X22" s="35"/>
      <c r="Y22" s="35"/>
      <c r="Z22" s="35"/>
      <c r="AA22" s="17"/>
      <c r="AB22" s="17"/>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row>
    <row r="23">
      <c r="A23" s="66"/>
      <c r="B23" s="67"/>
      <c r="C23" s="67"/>
      <c r="D23" s="67"/>
      <c r="E23" s="64"/>
      <c r="F23" s="34"/>
      <c r="G23" s="30"/>
      <c r="H23" s="15">
        <f>IFERROR(__xludf.DUMMYFUNCTION("if(istext(F23),counta(split(substitute(F23,"","","" ""),"" "")),0)"),0.0)</f>
        <v>0</v>
      </c>
      <c r="I23" s="15">
        <f>IFERROR(__xludf.DUMMYFUNCTION("if(istext(G23),counta(split(substitute(G23,"","","" ""),"" "")),0)"),0.0)</f>
        <v>0</v>
      </c>
      <c r="J23" s="16">
        <f t="shared" si="1"/>
        <v>0</v>
      </c>
      <c r="K23" s="15">
        <f t="shared" si="2"/>
        <v>0</v>
      </c>
      <c r="L23" s="32"/>
      <c r="M23" s="17">
        <f t="shared" si="3"/>
        <v>15</v>
      </c>
      <c r="N23" s="34"/>
      <c r="O23" s="35"/>
      <c r="P23" s="35"/>
      <c r="Q23" s="35"/>
      <c r="R23" s="35"/>
      <c r="S23" s="35"/>
      <c r="T23" s="35"/>
      <c r="U23" s="35"/>
      <c r="V23" s="35"/>
      <c r="W23" s="35"/>
      <c r="X23" s="35"/>
      <c r="Y23" s="35"/>
      <c r="Z23" s="35"/>
      <c r="AA23" s="17"/>
      <c r="AB23" s="17"/>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row>
    <row r="24">
      <c r="A24" s="66"/>
      <c r="B24" s="67"/>
      <c r="C24" s="67"/>
      <c r="D24" s="67"/>
      <c r="E24" s="64"/>
      <c r="F24" s="34"/>
      <c r="G24" s="30"/>
      <c r="H24" s="15">
        <f>IFERROR(__xludf.DUMMYFUNCTION("if(istext(F24),counta(split(substitute(F24,"","","" ""),"" "")),0)"),0.0)</f>
        <v>0</v>
      </c>
      <c r="I24" s="15">
        <f>IFERROR(__xludf.DUMMYFUNCTION("if(istext(G24),counta(split(substitute(G24,"","","" ""),"" "")),0)"),0.0)</f>
        <v>0</v>
      </c>
      <c r="J24" s="16">
        <f t="shared" si="1"/>
        <v>0</v>
      </c>
      <c r="K24" s="15">
        <f t="shared" si="2"/>
        <v>0</v>
      </c>
      <c r="L24" s="32"/>
      <c r="M24" s="17">
        <f t="shared" si="3"/>
        <v>15</v>
      </c>
      <c r="N24" s="34"/>
      <c r="O24" s="35"/>
      <c r="P24" s="35"/>
      <c r="Q24" s="35"/>
      <c r="R24" s="35"/>
      <c r="S24" s="35"/>
      <c r="T24" s="35"/>
      <c r="U24" s="35"/>
      <c r="V24" s="35"/>
      <c r="W24" s="35"/>
      <c r="X24" s="35"/>
      <c r="Y24" s="35"/>
      <c r="Z24" s="35"/>
      <c r="AA24" s="17"/>
      <c r="AB24" s="17"/>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row>
    <row r="25">
      <c r="A25" s="66"/>
      <c r="B25" s="67"/>
      <c r="C25" s="67"/>
      <c r="D25" s="67"/>
      <c r="E25" s="64"/>
      <c r="F25" s="34"/>
      <c r="G25" s="30"/>
      <c r="H25" s="15">
        <f>IFERROR(__xludf.DUMMYFUNCTION("if(istext(F25),counta(split(substitute(F25,"","","" ""),"" "")),0)"),0.0)</f>
        <v>0</v>
      </c>
      <c r="I25" s="15">
        <f>IFERROR(__xludf.DUMMYFUNCTION("if(istext(G25),counta(split(substitute(G25,"","","" ""),"" "")),0)"),0.0)</f>
        <v>0</v>
      </c>
      <c r="J25" s="16">
        <f t="shared" si="1"/>
        <v>0</v>
      </c>
      <c r="K25" s="15">
        <f t="shared" si="2"/>
        <v>0</v>
      </c>
      <c r="L25" s="32"/>
      <c r="M25" s="17">
        <f t="shared" si="3"/>
        <v>15</v>
      </c>
      <c r="N25" s="34"/>
      <c r="O25" s="35"/>
      <c r="P25" s="35"/>
      <c r="Q25" s="35"/>
      <c r="R25" s="35"/>
      <c r="S25" s="35"/>
      <c r="T25" s="35"/>
      <c r="U25" s="35"/>
      <c r="V25" s="35"/>
      <c r="W25" s="35"/>
      <c r="X25" s="35"/>
      <c r="Y25" s="35"/>
      <c r="Z25" s="35"/>
      <c r="AA25" s="69"/>
      <c r="AB25" s="69"/>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row>
    <row r="26">
      <c r="A26" s="66"/>
      <c r="B26" s="67"/>
      <c r="C26" s="67"/>
      <c r="D26" s="67"/>
      <c r="E26" s="64"/>
      <c r="F26" s="34"/>
      <c r="G26" s="30"/>
      <c r="H26" s="15">
        <f>IFERROR(__xludf.DUMMYFUNCTION("if(istext(F26),counta(split(substitute(F26,"","","" ""),"" "")),0)"),0.0)</f>
        <v>0</v>
      </c>
      <c r="I26" s="15">
        <f>IFERROR(__xludf.DUMMYFUNCTION("if(istext(G26),counta(split(substitute(G26,"","","" ""),"" "")),0)"),0.0)</f>
        <v>0</v>
      </c>
      <c r="J26" s="16">
        <f t="shared" si="1"/>
        <v>0</v>
      </c>
      <c r="K26" s="15">
        <f t="shared" si="2"/>
        <v>0</v>
      </c>
      <c r="L26" s="32"/>
      <c r="M26" s="17">
        <f t="shared" si="3"/>
        <v>15</v>
      </c>
      <c r="N26" s="34"/>
      <c r="O26" s="35"/>
      <c r="P26" s="35"/>
      <c r="Q26" s="35"/>
      <c r="R26" s="35"/>
      <c r="S26" s="35"/>
      <c r="T26" s="35"/>
      <c r="U26" s="35"/>
      <c r="V26" s="35"/>
      <c r="W26" s="35"/>
      <c r="X26" s="35"/>
      <c r="Y26" s="35"/>
      <c r="Z26" s="35"/>
      <c r="AA26" s="70"/>
      <c r="AB26" s="70"/>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row>
    <row r="27">
      <c r="A27" s="66"/>
      <c r="B27" s="67"/>
      <c r="C27" s="67"/>
      <c r="D27" s="67"/>
      <c r="E27" s="64"/>
      <c r="F27" s="34"/>
      <c r="G27" s="30"/>
      <c r="H27" s="15">
        <f>IFERROR(__xludf.DUMMYFUNCTION("if(istext(F27),counta(split(substitute(F27,"","","" ""),"" "")),0)"),0.0)</f>
        <v>0</v>
      </c>
      <c r="I27" s="15">
        <f>IFERROR(__xludf.DUMMYFUNCTION("if(istext(G27),counta(split(substitute(G27,"","","" ""),"" "")),0)"),0.0)</f>
        <v>0</v>
      </c>
      <c r="J27" s="16">
        <f t="shared" si="1"/>
        <v>0</v>
      </c>
      <c r="K27" s="15">
        <f t="shared" si="2"/>
        <v>0</v>
      </c>
      <c r="L27" s="32"/>
      <c r="M27" s="17">
        <f t="shared" si="3"/>
        <v>15</v>
      </c>
      <c r="N27" s="34"/>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row>
    <row r="28">
      <c r="A28" s="66"/>
      <c r="B28" s="67"/>
      <c r="C28" s="67"/>
      <c r="D28" s="67"/>
      <c r="E28" s="64"/>
      <c r="F28" s="34"/>
      <c r="G28" s="30"/>
      <c r="H28" s="15">
        <f>IFERROR(__xludf.DUMMYFUNCTION("if(istext(F28),counta(split(substitute(F28,"","","" ""),"" "")),0)"),0.0)</f>
        <v>0</v>
      </c>
      <c r="I28" s="15">
        <f>IFERROR(__xludf.DUMMYFUNCTION("if(istext(G28),counta(split(substitute(G28,"","","" ""),"" "")),0)"),0.0)</f>
        <v>0</v>
      </c>
      <c r="J28" s="16">
        <f t="shared" si="1"/>
        <v>0</v>
      </c>
      <c r="K28" s="15">
        <f t="shared" si="2"/>
        <v>0</v>
      </c>
      <c r="L28" s="71"/>
      <c r="M28" s="17">
        <f t="shared" si="3"/>
        <v>15</v>
      </c>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row>
    <row r="29">
      <c r="A29" s="66"/>
      <c r="B29" s="67"/>
      <c r="C29" s="67"/>
      <c r="D29" s="67"/>
      <c r="E29" s="64"/>
      <c r="F29" s="34"/>
      <c r="G29" s="30"/>
      <c r="H29" s="15">
        <f>IFERROR(__xludf.DUMMYFUNCTION("if(istext(F29),counta(split(substitute(F29,"","","" ""),"" "")),0)"),0.0)</f>
        <v>0</v>
      </c>
      <c r="I29" s="15">
        <f>IFERROR(__xludf.DUMMYFUNCTION("if(istext(G29),counta(split(substitute(G29,"","","" ""),"" "")),0)"),0.0)</f>
        <v>0</v>
      </c>
      <c r="J29" s="16">
        <f t="shared" si="1"/>
        <v>0</v>
      </c>
      <c r="K29" s="15">
        <f t="shared" si="2"/>
        <v>0</v>
      </c>
      <c r="L29" s="72"/>
      <c r="M29" s="73"/>
      <c r="N29" s="74"/>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row>
    <row r="30">
      <c r="A30" s="66"/>
      <c r="B30" s="67"/>
      <c r="C30" s="67"/>
      <c r="D30" s="67"/>
      <c r="E30" s="64"/>
      <c r="F30" s="34"/>
      <c r="G30" s="30"/>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6"/>
      <c r="B31" s="67"/>
      <c r="C31" s="67"/>
      <c r="D31" s="67"/>
      <c r="E31" s="64"/>
      <c r="F31" s="34"/>
      <c r="G31" s="30"/>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6"/>
      <c r="B32" s="67"/>
      <c r="C32" s="67"/>
      <c r="D32" s="67"/>
      <c r="E32" s="64"/>
      <c r="F32" s="34"/>
      <c r="G32" s="30"/>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6"/>
      <c r="B33" s="67"/>
      <c r="C33" s="67"/>
      <c r="D33" s="67"/>
      <c r="E33" s="64"/>
      <c r="F33" s="34"/>
      <c r="G33" s="30"/>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6"/>
      <c r="B34" s="67"/>
      <c r="C34" s="67"/>
      <c r="D34" s="67"/>
      <c r="E34" s="64"/>
      <c r="F34" s="34"/>
      <c r="G34" s="30"/>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6"/>
      <c r="B35" s="67"/>
      <c r="C35" s="67"/>
      <c r="D35" s="67"/>
      <c r="E35" s="64"/>
      <c r="F35" s="34"/>
      <c r="G35" s="30"/>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6"/>
      <c r="B36" s="67"/>
      <c r="C36" s="67"/>
      <c r="D36" s="67"/>
      <c r="E36" s="64"/>
      <c r="F36" s="34"/>
      <c r="G36" s="30"/>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6"/>
      <c r="B37" s="67"/>
      <c r="C37" s="67"/>
      <c r="D37" s="67"/>
      <c r="E37" s="64"/>
      <c r="F37" s="34"/>
      <c r="G37" s="30"/>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6"/>
      <c r="B38" s="67"/>
      <c r="C38" s="67"/>
      <c r="D38" s="67"/>
      <c r="E38" s="64"/>
      <c r="F38" s="34"/>
      <c r="G38" s="30"/>
      <c r="H38" s="15">
        <f>IFERROR(__xludf.DUMMYFUNCTION("if(istext(F38),counta(split(substitute(F38,"","","" ""),"" "")),0)"),0.0)</f>
        <v>0</v>
      </c>
      <c r="I38" s="15">
        <f>IFERROR(__xludf.DUMMYFUNCTION("if(istext(G38),counta(split(substitute(G38,"","","" ""),"" "")),0)"),0.0)</f>
        <v>0</v>
      </c>
      <c r="J38" s="16">
        <f t="shared" si="1"/>
        <v>0</v>
      </c>
      <c r="K38" s="15">
        <f t="shared" si="2"/>
        <v>0</v>
      </c>
      <c r="L38" s="15"/>
      <c r="M38" s="18"/>
      <c r="N38" s="75" t="s">
        <v>86</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6"/>
      <c r="B39" s="67"/>
      <c r="C39" s="67"/>
      <c r="D39" s="67"/>
      <c r="E39" s="64"/>
      <c r="F39" s="34"/>
      <c r="G39" s="30"/>
      <c r="H39" s="15">
        <f>IFERROR(__xludf.DUMMYFUNCTION("if(istext(F39),counta(split(substitute(F39,"","","" ""),"" "")),0)"),0.0)</f>
        <v>0</v>
      </c>
      <c r="I39" s="15">
        <f>IFERROR(__xludf.DUMMYFUNCTION("if(istext(G39),counta(split(substitute(G39,"","","" ""),"" "")),0)"),0.0)</f>
        <v>0</v>
      </c>
      <c r="J39" s="16">
        <f t="shared" si="1"/>
        <v>0</v>
      </c>
      <c r="K39" s="15">
        <f t="shared" si="2"/>
        <v>0</v>
      </c>
      <c r="L39" s="76"/>
      <c r="M39" s="77"/>
      <c r="N39" s="78"/>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row>
    <row r="40">
      <c r="A40" s="66"/>
      <c r="B40" s="67"/>
      <c r="C40" s="67"/>
      <c r="D40" s="67"/>
      <c r="E40" s="64"/>
      <c r="F40" s="34"/>
      <c r="G40" s="30"/>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6"/>
      <c r="B41" s="67"/>
      <c r="C41" s="67"/>
      <c r="D41" s="67"/>
      <c r="E41" s="64"/>
      <c r="F41" s="34"/>
      <c r="G41" s="30"/>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6"/>
      <c r="B42" s="67"/>
      <c r="C42" s="67"/>
      <c r="D42" s="67"/>
      <c r="E42" s="64"/>
      <c r="F42" s="34"/>
      <c r="G42" s="30"/>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6"/>
      <c r="B43" s="67"/>
      <c r="C43" s="67"/>
      <c r="D43" s="67"/>
      <c r="E43" s="64"/>
      <c r="F43" s="34"/>
      <c r="G43" s="30"/>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6"/>
      <c r="B44" s="67"/>
      <c r="C44" s="67"/>
      <c r="D44" s="67"/>
      <c r="E44" s="64"/>
      <c r="F44" s="34"/>
      <c r="G44" s="30"/>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79"/>
      <c r="B45" s="67"/>
      <c r="C45" s="67"/>
      <c r="D45" s="67"/>
      <c r="E45" s="64"/>
      <c r="F45" s="34"/>
      <c r="G45" s="30"/>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79"/>
      <c r="B46" s="67"/>
      <c r="C46" s="67"/>
      <c r="D46" s="67"/>
      <c r="E46" s="64"/>
      <c r="F46" s="34"/>
      <c r="G46" s="30"/>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79"/>
      <c r="B47" s="67"/>
      <c r="C47" s="67"/>
      <c r="D47" s="67"/>
      <c r="E47" s="64"/>
      <c r="F47" s="34"/>
      <c r="G47" s="30"/>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row>
    <row r="49">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row>
    <row r="50">
      <c r="A50" s="81"/>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81"/>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81"/>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81"/>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81"/>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81"/>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81"/>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81"/>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81"/>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81"/>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81"/>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81"/>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81"/>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81"/>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81"/>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81"/>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81"/>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81"/>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81"/>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81"/>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81"/>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81"/>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81"/>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81"/>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81"/>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81"/>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81"/>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81"/>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81"/>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81"/>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81"/>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81"/>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81"/>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81"/>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81"/>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81"/>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81"/>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81"/>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81"/>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81"/>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81"/>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81"/>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81"/>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81"/>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81"/>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81"/>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81"/>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81"/>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81"/>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81"/>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81"/>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81"/>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81"/>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81"/>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81"/>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81"/>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81"/>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81"/>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81"/>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81"/>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81"/>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81"/>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81"/>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81"/>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81"/>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81"/>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81"/>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81"/>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81"/>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81"/>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81"/>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81"/>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81"/>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81"/>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81"/>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81"/>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81"/>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81"/>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81"/>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81"/>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81"/>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81"/>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81"/>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81"/>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81"/>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81"/>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81"/>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81"/>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81"/>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81"/>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81"/>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81"/>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81"/>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81"/>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81"/>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81"/>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81"/>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81"/>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81"/>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81"/>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81"/>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81"/>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81"/>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81"/>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81"/>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81"/>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81"/>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81"/>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81"/>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81"/>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81"/>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81"/>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81"/>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81"/>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81"/>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81"/>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81"/>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81"/>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81"/>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81"/>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81"/>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81"/>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81"/>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81"/>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81"/>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81"/>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81"/>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81"/>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81"/>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81"/>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81"/>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81"/>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81"/>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81"/>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81"/>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81"/>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81"/>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81"/>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81"/>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81"/>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81"/>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81"/>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81"/>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81"/>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81"/>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81"/>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81"/>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81"/>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81"/>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81"/>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81"/>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81"/>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81"/>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81"/>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81"/>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81"/>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81"/>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81"/>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81"/>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81"/>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81"/>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81"/>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81"/>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81"/>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81"/>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81"/>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81"/>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81"/>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81"/>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81"/>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81"/>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81"/>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81"/>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81"/>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81"/>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81"/>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81"/>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81"/>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81"/>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81"/>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81"/>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81"/>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81"/>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81"/>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81"/>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81"/>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81"/>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81"/>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81"/>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81"/>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81"/>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81"/>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81"/>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81"/>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81"/>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81"/>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81"/>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81"/>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81"/>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81"/>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81"/>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81"/>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81"/>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81"/>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81"/>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81"/>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81"/>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81"/>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81"/>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81"/>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81"/>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81"/>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81"/>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81"/>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81"/>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81"/>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81"/>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81"/>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81"/>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81"/>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81"/>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81"/>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81"/>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81"/>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81"/>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81"/>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81"/>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81"/>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81"/>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81"/>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81"/>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81"/>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81"/>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81"/>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81"/>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81"/>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81"/>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81"/>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81"/>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81"/>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81"/>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81"/>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81"/>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81"/>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81"/>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81"/>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81"/>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81"/>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81"/>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81"/>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81"/>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81"/>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81"/>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81"/>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81"/>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81"/>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81"/>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81"/>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81"/>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81"/>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81"/>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81"/>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81"/>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81"/>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81"/>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81"/>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81"/>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81"/>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81"/>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81"/>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81"/>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81"/>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81"/>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81"/>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81"/>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81"/>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81"/>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81"/>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81"/>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81"/>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81"/>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81"/>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81"/>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81"/>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81"/>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81"/>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81"/>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81"/>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81"/>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81"/>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81"/>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81"/>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81"/>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81"/>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81"/>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81"/>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81"/>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81"/>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81"/>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81"/>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81"/>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81"/>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81"/>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81"/>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81"/>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81"/>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81"/>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81"/>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81"/>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81"/>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81"/>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81"/>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81"/>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81"/>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81"/>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81"/>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81"/>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81"/>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81"/>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81"/>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81"/>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81"/>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81"/>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81"/>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81"/>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81"/>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81"/>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81"/>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81"/>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81"/>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81"/>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81"/>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81"/>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81"/>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81"/>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81"/>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81"/>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81"/>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81"/>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81"/>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81"/>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81"/>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81"/>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81"/>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81"/>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81"/>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81"/>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81"/>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81"/>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81"/>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81"/>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81"/>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81"/>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81"/>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81"/>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81"/>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81"/>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81"/>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81"/>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81"/>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81"/>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81"/>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81"/>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81"/>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81"/>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81"/>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81"/>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81"/>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81"/>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81"/>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81"/>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81"/>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81"/>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81"/>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81"/>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81"/>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81"/>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81"/>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81"/>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81"/>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81"/>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81"/>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81"/>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81"/>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81"/>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81"/>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81"/>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81"/>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81"/>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81"/>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81"/>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81"/>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81"/>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81"/>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81"/>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81"/>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81"/>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81"/>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81"/>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81"/>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81"/>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81"/>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81"/>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81"/>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81"/>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81"/>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81"/>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81"/>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81"/>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81"/>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81"/>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81"/>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81"/>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81"/>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81"/>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81"/>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81"/>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81"/>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81"/>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81"/>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81"/>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81"/>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81"/>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81"/>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81"/>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81"/>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81"/>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81"/>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81"/>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81"/>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81"/>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81"/>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81"/>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81"/>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81"/>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81"/>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81"/>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81"/>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81"/>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81"/>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81"/>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81"/>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81"/>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81"/>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81"/>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81"/>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81"/>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81"/>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81"/>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81"/>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81"/>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81"/>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81"/>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81"/>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81"/>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81"/>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81"/>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81"/>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81"/>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81"/>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81"/>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81"/>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81"/>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81"/>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81"/>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81"/>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81"/>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81"/>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81"/>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81"/>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81"/>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81"/>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81"/>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81"/>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81"/>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81"/>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81"/>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81"/>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81"/>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81"/>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81"/>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81"/>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81"/>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81"/>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81"/>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81"/>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81"/>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81"/>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81"/>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81"/>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81"/>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81"/>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81"/>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81"/>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81"/>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81"/>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81"/>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81"/>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81"/>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81"/>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81"/>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81"/>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81"/>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81"/>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81"/>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81"/>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81"/>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81"/>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81"/>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81"/>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81"/>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81"/>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81"/>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81"/>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81"/>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81"/>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81"/>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81"/>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81"/>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81"/>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81"/>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81"/>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81"/>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81"/>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81"/>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81"/>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81"/>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81"/>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81"/>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81"/>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81"/>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81"/>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81"/>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81"/>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81"/>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81"/>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81"/>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81"/>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81"/>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81"/>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81"/>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81"/>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81"/>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81"/>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81"/>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81"/>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81"/>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81"/>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81"/>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81"/>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81"/>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81"/>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81"/>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81"/>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81"/>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81"/>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81"/>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81"/>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81"/>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81"/>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81"/>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81"/>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81"/>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81"/>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81"/>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81"/>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81"/>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81"/>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81"/>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81"/>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81"/>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81"/>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81"/>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81"/>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81"/>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81"/>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81"/>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81"/>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81"/>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81"/>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81"/>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81"/>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81"/>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81"/>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81"/>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81"/>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81"/>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81"/>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81"/>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81"/>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81"/>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81"/>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81"/>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81"/>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81"/>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81"/>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81"/>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81"/>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81"/>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81"/>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81"/>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81"/>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81"/>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81"/>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81"/>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81"/>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81"/>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81"/>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81"/>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81"/>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81"/>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81"/>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81"/>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81"/>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81"/>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81"/>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81"/>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81"/>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81"/>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81"/>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81"/>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81"/>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81"/>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81"/>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81"/>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81"/>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81"/>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81"/>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81"/>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81"/>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81"/>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81"/>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81"/>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81"/>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81"/>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81"/>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81"/>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81"/>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81"/>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81"/>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81"/>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81"/>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81"/>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81"/>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81"/>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81"/>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81"/>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81"/>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81"/>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81"/>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81"/>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81"/>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81"/>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81"/>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81"/>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81"/>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81"/>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81"/>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81"/>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81"/>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81"/>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81"/>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81"/>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81"/>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81"/>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81"/>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81"/>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81"/>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81"/>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81"/>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81"/>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81"/>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81"/>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81"/>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81"/>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81"/>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81"/>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81"/>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81"/>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81"/>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81"/>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81"/>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81"/>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81"/>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81"/>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81"/>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81"/>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81"/>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81"/>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81"/>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81"/>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81"/>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81"/>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81"/>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81"/>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81"/>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81"/>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81"/>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81"/>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81"/>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81"/>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81"/>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81"/>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81"/>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81"/>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81"/>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81"/>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81"/>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81"/>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81"/>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81"/>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81"/>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81"/>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81"/>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81"/>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81"/>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81"/>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81"/>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81"/>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81"/>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81"/>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81"/>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81"/>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81"/>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81"/>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81"/>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81"/>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81"/>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81"/>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81"/>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81"/>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81"/>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81"/>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81"/>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81"/>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81"/>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81"/>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81"/>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81"/>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81"/>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81"/>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81"/>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81"/>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81"/>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81"/>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81"/>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81"/>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81"/>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81"/>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81"/>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81"/>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81"/>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81"/>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81"/>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81"/>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81"/>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81"/>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81"/>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81"/>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81"/>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81"/>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81"/>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81"/>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81"/>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81"/>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81"/>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81"/>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81"/>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81"/>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81"/>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81"/>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81"/>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81"/>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81"/>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81"/>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81"/>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81"/>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81"/>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81"/>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81"/>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81"/>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81"/>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81"/>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81"/>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81"/>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81"/>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81"/>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81"/>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81"/>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81"/>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81"/>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81"/>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81"/>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81"/>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81"/>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81"/>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81"/>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81"/>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81"/>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81"/>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81"/>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81"/>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81"/>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81"/>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81"/>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81"/>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81"/>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81"/>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81"/>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81"/>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81"/>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81"/>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81"/>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81"/>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81"/>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81"/>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81"/>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81"/>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81"/>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81"/>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81"/>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81"/>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81"/>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81"/>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81"/>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81"/>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81"/>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81"/>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81"/>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81"/>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81"/>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81"/>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81"/>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81"/>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81"/>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81"/>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81"/>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81"/>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81"/>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81"/>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81"/>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81"/>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81"/>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81"/>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81"/>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81"/>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81"/>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81"/>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81"/>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81"/>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81"/>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81"/>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81"/>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81"/>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81"/>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81"/>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81"/>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81"/>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81"/>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81"/>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81"/>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81"/>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81"/>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81"/>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81"/>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81"/>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81"/>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81"/>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81"/>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81"/>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81"/>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81"/>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81"/>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81"/>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81"/>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81"/>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81"/>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81"/>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81"/>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81"/>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81"/>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81"/>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81"/>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81"/>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81"/>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81"/>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81"/>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81"/>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81"/>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81"/>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81"/>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81"/>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81"/>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81"/>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81"/>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81"/>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81"/>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81"/>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81"/>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81"/>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81"/>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81"/>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81"/>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81"/>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81"/>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81"/>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81"/>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81"/>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81"/>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81"/>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81"/>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81"/>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81"/>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81"/>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81"/>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81"/>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81"/>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81"/>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81"/>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81"/>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81"/>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81"/>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81"/>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81"/>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81"/>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81"/>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81"/>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81"/>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81"/>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81"/>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81"/>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81"/>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81"/>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81"/>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81"/>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81"/>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81"/>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81"/>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81"/>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81"/>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81"/>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81"/>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81"/>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81"/>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81"/>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81"/>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81"/>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81"/>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81"/>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81"/>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81"/>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81"/>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81"/>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81"/>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81"/>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81"/>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81"/>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81"/>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81"/>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81"/>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81"/>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81"/>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81"/>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81"/>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81"/>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81"/>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81"/>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81"/>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81"/>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81"/>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81"/>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81"/>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81"/>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81"/>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81"/>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81"/>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81"/>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81"/>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81"/>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81"/>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conditionalFormatting sqref="D2">
    <cfRule type="notContainsBlanks" dxfId="1" priority="2">
      <formula>LEN(TRIM(D2))&gt;0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4" width="97.0"/>
  </cols>
  <sheetData>
    <row r="1">
      <c r="A1" s="2" t="s">
        <v>2</v>
      </c>
      <c r="B1" s="2" t="s">
        <v>3</v>
      </c>
      <c r="C1" s="2" t="s">
        <v>4</v>
      </c>
      <c r="D1" s="2" t="s">
        <v>5</v>
      </c>
    </row>
    <row r="2">
      <c r="A2" s="82" t="s">
        <v>87</v>
      </c>
      <c r="B2" s="10" t="s">
        <v>88</v>
      </c>
      <c r="C2" s="11" t="s">
        <v>89</v>
      </c>
      <c r="D2" s="83" t="s">
        <v>90</v>
      </c>
    </row>
    <row r="3">
      <c r="A3" s="84" t="s">
        <v>91</v>
      </c>
      <c r="B3" s="10" t="s">
        <v>27</v>
      </c>
      <c r="C3" s="20" t="s">
        <v>92</v>
      </c>
      <c r="D3" s="21" t="s">
        <v>93</v>
      </c>
    </row>
    <row r="4">
      <c r="A4" s="85"/>
      <c r="B4" s="24"/>
      <c r="C4" s="24"/>
      <c r="D4" s="25"/>
    </row>
    <row r="5">
      <c r="A5" s="86" t="s">
        <v>94</v>
      </c>
      <c r="B5" s="20" t="s">
        <v>95</v>
      </c>
      <c r="C5" s="27" t="s">
        <v>96</v>
      </c>
      <c r="D5" s="28" t="s">
        <v>97</v>
      </c>
    </row>
    <row r="6">
      <c r="A6" s="87" t="s">
        <v>98</v>
      </c>
      <c r="B6" s="11" t="s">
        <v>64</v>
      </c>
      <c r="C6" s="14" t="s">
        <v>99</v>
      </c>
      <c r="D6" s="88" t="s">
        <v>100</v>
      </c>
    </row>
    <row r="7">
      <c r="A7" s="11" t="s">
        <v>101</v>
      </c>
      <c r="B7" s="22" t="s">
        <v>64</v>
      </c>
      <c r="C7" s="11"/>
      <c r="D7" s="89" t="s">
        <v>102</v>
      </c>
    </row>
    <row r="8">
      <c r="A8" s="90" t="s">
        <v>103</v>
      </c>
      <c r="B8" s="41" t="s">
        <v>54</v>
      </c>
      <c r="C8" s="41" t="s">
        <v>104</v>
      </c>
      <c r="D8" s="42" t="s">
        <v>105</v>
      </c>
    </row>
    <row r="9">
      <c r="A9" s="91" t="s">
        <v>106</v>
      </c>
      <c r="B9" s="44" t="s">
        <v>107</v>
      </c>
      <c r="C9" s="92" t="s">
        <v>108</v>
      </c>
      <c r="D9" s="42" t="s">
        <v>109</v>
      </c>
    </row>
    <row r="10">
      <c r="A10" s="11" t="s">
        <v>110</v>
      </c>
      <c r="B10" s="47" t="s">
        <v>111</v>
      </c>
      <c r="C10" s="44" t="s">
        <v>112</v>
      </c>
      <c r="D10" s="42" t="s">
        <v>113</v>
      </c>
    </row>
    <row r="11">
      <c r="A11" s="93" t="s">
        <v>114</v>
      </c>
      <c r="B11" s="47" t="s">
        <v>115</v>
      </c>
      <c r="C11" s="49" t="s">
        <v>116</v>
      </c>
      <c r="D11" s="67" t="s">
        <v>117</v>
      </c>
    </row>
    <row r="12">
      <c r="A12" s="1" t="s">
        <v>118</v>
      </c>
      <c r="B12" s="14" t="s">
        <v>74</v>
      </c>
      <c r="C12" s="49" t="s">
        <v>119</v>
      </c>
      <c r="D12" s="1" t="s">
        <v>120</v>
      </c>
    </row>
    <row r="13">
      <c r="A13" s="1" t="s">
        <v>121</v>
      </c>
      <c r="B13" s="11" t="s">
        <v>74</v>
      </c>
      <c r="C13" s="49" t="s">
        <v>122</v>
      </c>
      <c r="D13" s="1" t="s">
        <v>123</v>
      </c>
    </row>
    <row r="14">
      <c r="A14" s="49" t="s">
        <v>124</v>
      </c>
      <c r="B14" s="49" t="s">
        <v>125</v>
      </c>
      <c r="C14" s="55"/>
      <c r="D14" s="56" t="s">
        <v>126</v>
      </c>
    </row>
    <row r="15">
      <c r="A15" s="57"/>
      <c r="B15" s="44"/>
      <c r="C15" s="58"/>
    </row>
    <row r="16">
      <c r="A16" s="61"/>
      <c r="B16" s="49"/>
      <c r="C16" s="49"/>
      <c r="D16" s="94"/>
    </row>
    <row r="17">
      <c r="A17" s="61"/>
      <c r="B17" s="49"/>
      <c r="C17" s="49"/>
      <c r="D17" s="52"/>
    </row>
    <row r="18">
      <c r="A18" s="62"/>
      <c r="B18" s="49"/>
      <c r="C18" s="49"/>
      <c r="D18" s="63"/>
    </row>
    <row r="19">
      <c r="A19" s="61"/>
      <c r="B19" s="49"/>
      <c r="C19" s="49"/>
      <c r="D19" s="49"/>
    </row>
    <row r="20">
      <c r="A20" s="66"/>
      <c r="B20" s="67"/>
      <c r="C20" s="67"/>
      <c r="D20" s="67"/>
    </row>
    <row r="21">
      <c r="A21" s="66"/>
      <c r="B21" s="14"/>
      <c r="C21" s="30"/>
      <c r="D21" s="68"/>
    </row>
    <row r="22">
      <c r="A22" s="66"/>
      <c r="B22" s="67"/>
      <c r="C22" s="67"/>
      <c r="D22" s="67"/>
    </row>
    <row r="23">
      <c r="A23" s="66"/>
      <c r="B23" s="67"/>
      <c r="C23" s="67"/>
      <c r="D23" s="67"/>
    </row>
    <row r="24">
      <c r="A24" s="66"/>
      <c r="B24" s="67"/>
      <c r="C24" s="67"/>
      <c r="D24" s="67"/>
    </row>
    <row r="25">
      <c r="A25" s="66"/>
      <c r="B25" s="67"/>
      <c r="C25" s="67"/>
      <c r="D25" s="67"/>
    </row>
    <row r="26">
      <c r="A26" s="66"/>
      <c r="B26" s="67"/>
      <c r="C26" s="67"/>
      <c r="D26" s="67"/>
    </row>
    <row r="27">
      <c r="A27" s="66"/>
      <c r="B27" s="67"/>
      <c r="C27" s="67"/>
      <c r="D27" s="67"/>
    </row>
    <row r="28">
      <c r="A28" s="66"/>
      <c r="B28" s="67"/>
      <c r="C28" s="67"/>
      <c r="D28" s="67"/>
    </row>
  </sheetData>
  <conditionalFormatting sqref="D2">
    <cfRule type="notContainsBlanks" dxfId="1" priority="1">
      <formula>LEN(TRIM(D2))&gt;0</formula>
    </cfRule>
  </conditionalFormatting>
  <hyperlinks>
    <hyperlink r:id="rId1" ref="D2"/>
  </hyperlinks>
  <drawing r:id="rId2"/>
</worksheet>
</file>